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z\Прогноз социально-экономического развития\Район\2019-2021\ПРОГНОЗ для утверждения в ноябре\"/>
    </mc:Choice>
  </mc:AlternateContent>
  <xr:revisionPtr revIDLastSave="0" documentId="13_ncr:1_{D478406E-7619-484C-90DF-BEF75B803C3B}" xr6:coauthVersionLast="40" xr6:coauthVersionMax="40" xr10:uidLastSave="{00000000-0000-0000-0000-000000000000}"/>
  <bookViews>
    <workbookView xWindow="480" yWindow="750" windowWidth="18555" windowHeight="11895" xr2:uid="{00000000-000D-0000-FFFF-FFFF00000000}"/>
  </bookViews>
  <sheets>
    <sheet name="Лист1" sheetId="1" r:id="rId1"/>
    <sheet name="Лист2" sheetId="4" r:id="rId2"/>
    <sheet name="Лист3" sheetId="5" r:id="rId3"/>
  </sheets>
  <definedNames>
    <definedName name="_xlnm.Print_Titles" localSheetId="0">Лист1!$7:$10</definedName>
    <definedName name="_xlnm.Print_Area" localSheetId="0">Лист1!$A$1:$O$150</definedName>
  </definedNames>
  <calcPr calcId="181029"/>
</workbook>
</file>

<file path=xl/calcChain.xml><?xml version="1.0" encoding="utf-8"?>
<calcChain xmlns="http://schemas.openxmlformats.org/spreadsheetml/2006/main">
  <c r="K33" i="1" l="1"/>
  <c r="J33" i="1" s="1"/>
  <c r="I33" i="1"/>
  <c r="I34" i="1" s="1"/>
  <c r="H34" i="1"/>
  <c r="N33" i="1" l="1"/>
  <c r="L33" i="1"/>
  <c r="N22" i="1"/>
  <c r="K22" i="1"/>
  <c r="H22" i="1"/>
  <c r="F22" i="1"/>
  <c r="O33" i="1" l="1"/>
  <c r="M33" i="1"/>
  <c r="F143" i="1"/>
  <c r="O43" i="1" l="1"/>
  <c r="N43" i="1"/>
  <c r="M43" i="1"/>
  <c r="L43" i="1"/>
  <c r="K43" i="1"/>
  <c r="J43" i="1"/>
  <c r="I43" i="1"/>
  <c r="H43" i="1"/>
  <c r="G43" i="1"/>
  <c r="F43" i="1"/>
  <c r="E43" i="1"/>
  <c r="O41" i="1" l="1"/>
  <c r="N41" i="1"/>
  <c r="M41" i="1"/>
  <c r="L41" i="1"/>
  <c r="K41" i="1"/>
  <c r="J41" i="1"/>
  <c r="I41" i="1"/>
  <c r="H41" i="1"/>
  <c r="G41" i="1"/>
  <c r="F41" i="1"/>
  <c r="E41" i="1"/>
  <c r="C50" i="1" l="1"/>
  <c r="C51" i="1"/>
  <c r="C52" i="1"/>
  <c r="C53" i="1"/>
  <c r="C54" i="1"/>
  <c r="C55" i="1"/>
  <c r="C56" i="1"/>
  <c r="C57" i="1"/>
  <c r="C58" i="1"/>
  <c r="O37" i="1"/>
  <c r="N37" i="1"/>
  <c r="M37" i="1"/>
  <c r="L37" i="1"/>
  <c r="K37" i="1"/>
  <c r="J37" i="1"/>
  <c r="I37" i="1"/>
  <c r="H37" i="1"/>
  <c r="G37" i="1"/>
  <c r="F146" i="1" l="1"/>
  <c r="G146" i="1" s="1"/>
  <c r="H146" i="1" s="1"/>
  <c r="I146" i="1" s="1"/>
  <c r="J146" i="1" s="1"/>
  <c r="K146" i="1" s="1"/>
  <c r="L146" i="1" s="1"/>
  <c r="M146" i="1" s="1"/>
  <c r="N146" i="1" s="1"/>
  <c r="O146" i="1" s="1"/>
  <c r="G143" i="1"/>
  <c r="H143" i="1" s="1"/>
  <c r="I143" i="1" s="1"/>
  <c r="J143" i="1" s="1"/>
  <c r="K143" i="1" s="1"/>
  <c r="L143" i="1" s="1"/>
  <c r="M143" i="1" s="1"/>
  <c r="N143" i="1" s="1"/>
  <c r="O143" i="1" s="1"/>
  <c r="F37" i="1" l="1"/>
  <c r="E25" i="1" l="1"/>
  <c r="E134" i="1" l="1"/>
  <c r="F134" i="1"/>
  <c r="G134" i="1"/>
  <c r="H134" i="1"/>
  <c r="I134" i="1"/>
  <c r="J134" i="1"/>
  <c r="K134" i="1"/>
  <c r="L134" i="1"/>
  <c r="M134" i="1"/>
  <c r="N134" i="1"/>
  <c r="O134" i="1"/>
  <c r="D134" i="1"/>
  <c r="O140" i="1"/>
  <c r="N140" i="1"/>
  <c r="M140" i="1"/>
  <c r="L140" i="1"/>
  <c r="K140" i="1"/>
  <c r="J140" i="1"/>
  <c r="I140" i="1"/>
  <c r="H140" i="1"/>
  <c r="G140" i="1"/>
  <c r="F140" i="1"/>
  <c r="O137" i="1"/>
  <c r="N137" i="1"/>
  <c r="M137" i="1"/>
  <c r="L137" i="1"/>
  <c r="K137" i="1"/>
  <c r="J137" i="1"/>
  <c r="I137" i="1"/>
  <c r="H137" i="1"/>
  <c r="G137" i="1"/>
  <c r="F137" i="1"/>
  <c r="E30" i="1" l="1"/>
  <c r="E32" i="1"/>
  <c r="O141" i="1"/>
  <c r="M141" i="1"/>
  <c r="L141" i="1"/>
  <c r="J141" i="1"/>
  <c r="I141" i="1"/>
  <c r="G141" i="1"/>
  <c r="O108" i="1"/>
  <c r="M108" i="1"/>
  <c r="L108" i="1"/>
  <c r="J108" i="1"/>
  <c r="C109" i="1"/>
  <c r="O107" i="1"/>
  <c r="M107" i="1"/>
  <c r="L107" i="1"/>
  <c r="J107" i="1"/>
  <c r="I108" i="1"/>
  <c r="G108" i="1"/>
  <c r="I107" i="1"/>
  <c r="G107" i="1"/>
  <c r="E114" i="1" l="1"/>
  <c r="O34" i="1"/>
  <c r="N34" i="1"/>
  <c r="M34" i="1"/>
  <c r="L34" i="1"/>
  <c r="K34" i="1"/>
  <c r="J34" i="1"/>
  <c r="G34" i="1"/>
  <c r="F116" i="1"/>
  <c r="G116" i="1"/>
  <c r="H116" i="1"/>
  <c r="I116" i="1"/>
  <c r="J116" i="1"/>
  <c r="K116" i="1"/>
  <c r="L116" i="1"/>
  <c r="M116" i="1"/>
  <c r="N116" i="1"/>
  <c r="O116" i="1"/>
  <c r="E116" i="1"/>
  <c r="F19" i="1" l="1"/>
  <c r="F51" i="1"/>
  <c r="F52" i="1"/>
  <c r="F53" i="1"/>
  <c r="F55" i="1"/>
  <c r="F56" i="1"/>
  <c r="C18" i="1"/>
  <c r="C20" i="1"/>
  <c r="C21" i="1"/>
  <c r="C22" i="1"/>
  <c r="C24" i="1"/>
  <c r="C29" i="1"/>
  <c r="C31" i="1"/>
  <c r="F31" i="1" s="1"/>
  <c r="C33" i="1"/>
  <c r="C36" i="1"/>
  <c r="C40" i="1"/>
  <c r="C42" i="1"/>
  <c r="C48" i="1"/>
  <c r="F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1" i="1"/>
  <c r="H92" i="1"/>
  <c r="C94" i="1"/>
  <c r="C98" i="1"/>
  <c r="C99" i="1"/>
  <c r="C101" i="1"/>
  <c r="C102" i="1"/>
  <c r="C104" i="1"/>
  <c r="C105" i="1"/>
  <c r="C106" i="1"/>
  <c r="C107" i="1"/>
  <c r="C108" i="1"/>
  <c r="C111" i="1"/>
  <c r="C112" i="1"/>
  <c r="C113" i="1"/>
  <c r="F113" i="1" s="1"/>
  <c r="C117" i="1"/>
  <c r="C118" i="1"/>
  <c r="C129" i="1"/>
  <c r="C130" i="1"/>
  <c r="C131" i="1"/>
  <c r="C135" i="1"/>
  <c r="C136" i="1"/>
  <c r="C138" i="1"/>
  <c r="C139" i="1"/>
  <c r="C141" i="1"/>
  <c r="C143" i="1"/>
  <c r="C145" i="1"/>
  <c r="C146" i="1"/>
  <c r="C148" i="1"/>
  <c r="C16" i="1"/>
  <c r="C13" i="1"/>
  <c r="C14" i="1"/>
  <c r="F14" i="1" s="1"/>
  <c r="H14" i="1" s="1"/>
  <c r="C15" i="1"/>
  <c r="H15" i="1" s="1"/>
  <c r="C12" i="1"/>
  <c r="F12" i="1" s="1"/>
  <c r="I13" i="1" l="1"/>
  <c r="I22" i="1"/>
  <c r="G22" i="1"/>
  <c r="I12" i="1"/>
  <c r="G12" i="1"/>
  <c r="G21" i="1"/>
  <c r="I21" i="1"/>
  <c r="K14" i="1"/>
  <c r="I14" i="1"/>
  <c r="G14" i="1"/>
  <c r="G16" i="1"/>
  <c r="G19" i="1" s="1"/>
  <c r="J16" i="1"/>
  <c r="J19" i="1" s="1"/>
  <c r="G15" i="1"/>
  <c r="I15" i="1"/>
  <c r="K15" i="1"/>
  <c r="I20" i="1"/>
  <c r="G20" i="1"/>
  <c r="F25" i="1"/>
  <c r="H31" i="1"/>
  <c r="F32" i="1"/>
  <c r="H113" i="1"/>
  <c r="F114" i="1"/>
  <c r="I16" i="1"/>
  <c r="I19" i="1" s="1"/>
  <c r="H19" i="1"/>
  <c r="K19" i="1"/>
  <c r="H29" i="1"/>
  <c r="F30" i="1"/>
  <c r="I92" i="1"/>
  <c r="G92" i="1"/>
  <c r="K92" i="1"/>
  <c r="N92" i="1" s="1"/>
  <c r="N19" i="1"/>
  <c r="L16" i="1" l="1"/>
  <c r="L19" i="1" s="1"/>
  <c r="H114" i="1"/>
  <c r="G113" i="1"/>
  <c r="G114" i="1" s="1"/>
  <c r="K113" i="1"/>
  <c r="I113" i="1"/>
  <c r="I114" i="1" s="1"/>
  <c r="L21" i="1"/>
  <c r="J21" i="1"/>
  <c r="L15" i="1"/>
  <c r="N15" i="1"/>
  <c r="J15" i="1"/>
  <c r="H32" i="1"/>
  <c r="I31" i="1"/>
  <c r="I32" i="1" s="1"/>
  <c r="K31" i="1"/>
  <c r="G31" i="1"/>
  <c r="G32" i="1" s="1"/>
  <c r="L22" i="1"/>
  <c r="J22" i="1"/>
  <c r="O92" i="1"/>
  <c r="M92" i="1"/>
  <c r="I24" i="1"/>
  <c r="G24" i="1"/>
  <c r="G25" i="1" s="1"/>
  <c r="H25" i="1"/>
  <c r="K24" i="1"/>
  <c r="L20" i="1"/>
  <c r="J20" i="1"/>
  <c r="L14" i="1"/>
  <c r="N14" i="1"/>
  <c r="J14" i="1"/>
  <c r="L12" i="1"/>
  <c r="J12" i="1"/>
  <c r="L13" i="1"/>
  <c r="J13" i="1"/>
  <c r="G29" i="1"/>
  <c r="G30" i="1" s="1"/>
  <c r="H30" i="1"/>
  <c r="I29" i="1"/>
  <c r="I30" i="1" s="1"/>
  <c r="K29" i="1"/>
  <c r="J92" i="1"/>
  <c r="L92" i="1"/>
  <c r="O16" i="1"/>
  <c r="O19" i="1" s="1"/>
  <c r="M16" i="1"/>
  <c r="M19" i="1" s="1"/>
  <c r="O22" i="1" l="1"/>
  <c r="M22" i="1"/>
  <c r="K25" i="1"/>
  <c r="L24" i="1"/>
  <c r="L25" i="1" s="1"/>
  <c r="J24" i="1"/>
  <c r="N24" i="1"/>
  <c r="J113" i="1"/>
  <c r="J114" i="1" s="1"/>
  <c r="L113" i="1"/>
  <c r="L114" i="1" s="1"/>
  <c r="K114" i="1"/>
  <c r="N113" i="1"/>
  <c r="I25" i="1"/>
  <c r="O21" i="1"/>
  <c r="M21" i="1"/>
  <c r="O14" i="1"/>
  <c r="M14" i="1"/>
  <c r="O12" i="1"/>
  <c r="M12" i="1"/>
  <c r="M13" i="1"/>
  <c r="O13" i="1"/>
  <c r="M20" i="1"/>
  <c r="O20" i="1"/>
  <c r="K32" i="1"/>
  <c r="L31" i="1"/>
  <c r="L32" i="1" s="1"/>
  <c r="N31" i="1"/>
  <c r="J31" i="1"/>
  <c r="J32" i="1" s="1"/>
  <c r="M15" i="1"/>
  <c r="O15" i="1"/>
  <c r="K30" i="1"/>
  <c r="J29" i="1"/>
  <c r="J30" i="1" s="1"/>
  <c r="L29" i="1"/>
  <c r="L30" i="1" s="1"/>
  <c r="N29" i="1"/>
  <c r="E19" i="1"/>
  <c r="D19" i="1"/>
  <c r="O113" i="1" l="1"/>
  <c r="O114" i="1" s="1"/>
  <c r="M113" i="1"/>
  <c r="M114" i="1" s="1"/>
  <c r="N114" i="1"/>
  <c r="O24" i="1"/>
  <c r="O25" i="1" s="1"/>
  <c r="M24" i="1"/>
  <c r="M25" i="1" s="1"/>
  <c r="N25" i="1"/>
  <c r="C19" i="1"/>
  <c r="O31" i="1"/>
  <c r="O32" i="1" s="1"/>
  <c r="M31" i="1"/>
  <c r="M32" i="1" s="1"/>
  <c r="N32" i="1"/>
  <c r="J25" i="1"/>
  <c r="M29" i="1"/>
  <c r="M30" i="1" s="1"/>
  <c r="N30" i="1"/>
  <c r="O29" i="1"/>
  <c r="O30" i="1" s="1"/>
  <c r="D116" i="1"/>
  <c r="C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9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взято из предыдущнго прогноза 
</t>
        </r>
      </text>
    </comment>
  </commentList>
</comments>
</file>

<file path=xl/sharedStrings.xml><?xml version="1.0" encoding="utf-8"?>
<sst xmlns="http://schemas.openxmlformats.org/spreadsheetml/2006/main" count="572" uniqueCount="181">
  <si>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</si>
  <si>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</si>
  <si>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</si>
  <si>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</si>
  <si>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</si>
  <si>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</si>
  <si>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</si>
  <si>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</si>
  <si>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</si>
  <si>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</si>
  <si>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</si>
  <si>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</si>
  <si>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</si>
  <si>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</si>
  <si>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</si>
  <si>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</si>
  <si>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</si>
  <si>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</si>
  <si>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</si>
  <si>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</si>
  <si>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</si>
  <si>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</si>
  <si>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</si>
  <si>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</si>
  <si>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</si>
  <si>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</si>
  <si>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</si>
  <si>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</si>
  <si>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</si>
  <si>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</si>
  <si>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</si>
  <si>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</si>
  <si>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</si>
  <si>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</si>
  <si>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</si>
  <si>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</si>
  <si>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</si>
  <si>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</si>
  <si>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</si>
  <si>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</si>
  <si>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</si>
  <si>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</si>
  <si>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</si>
  <si>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</si>
  <si>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</si>
  <si>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</si>
  <si>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</si>
  <si>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</si>
  <si>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</si>
  <si>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</si>
  <si>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</si>
  <si>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</si>
  <si>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</si>
  <si>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</si>
  <si>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</si>
  <si>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</si>
  <si>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</si>
  <si>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</si>
  <si>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</si>
  <si>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</si>
  <si>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</si>
  <si>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</si>
  <si>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</si>
  <si>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</si>
  <si>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</si>
  <si>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</si>
  <si>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</si>
  <si>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</si>
  <si>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</si>
  <si>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</si>
  <si>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</si>
  <si>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</si>
  <si>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</si>
  <si>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</si>
  <si>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</si>
  <si>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</si>
  <si>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</si>
  <si>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</si>
  <si>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</si>
  <si>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</si>
  <si>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</si>
  <si>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</si>
  <si>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</si>
  <si>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</si>
  <si>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</si>
  <si>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</si>
  <si>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</si>
  <si>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</si>
  <si>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</si>
  <si>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</si>
  <si>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</si>
  <si>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</si>
  <si>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</si>
  <si>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</si>
  <si>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</si>
  <si>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</si>
  <si>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</si>
  <si>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</si>
  <si>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</si>
  <si>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</si>
  <si>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</si>
  <si>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</si>
  <si>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</si>
  <si>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</si>
  <si>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</si>
  <si>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</si>
  <si>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</si>
  <si>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</si>
  <si>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</si>
  <si>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</si>
  <si>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</si>
  <si>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</si>
  <si>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</si>
  <si>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</si>
  <si>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</si>
  <si>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</si>
  <si>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</si>
  <si>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</si>
  <si>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</si>
  <si>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</si>
  <si>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</si>
  <si>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</si>
  <si>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</si>
  <si>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</si>
  <si>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</si>
  <si>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</si>
  <si>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</si>
  <si>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</si>
  <si>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</si>
  <si>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</si>
  <si>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</si>
  <si>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</si>
  <si>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</si>
  <si>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</si>
  <si>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</si>
  <si>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</si>
  <si>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</si>
  <si>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</si>
  <si>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</si>
  <si>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</si>
  <si>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</si>
  <si>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</si>
  <si>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</si>
  <si>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</si>
  <si>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</si>
  <si>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</si>
  <si>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</si>
  <si>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</si>
  <si>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</si>
  <si>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</si>
  <si>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</si>
  <si>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</si>
  <si>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</si>
  <si>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</si>
  <si>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</si>
  <si>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</si>
  <si>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</si>
  <si>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</si>
  <si>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</si>
  <si>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</si>
  <si>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</si>
  <si>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</si>
  <si>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</si>
  <si>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</si>
  <si>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</si>
  <si>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</si>
  <si>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</si>
  <si>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</si>
  <si>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</si>
  <si>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</si>
  <si>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-</t>
  </si>
  <si>
    <t>кредиты банков</t>
  </si>
  <si>
    <t>Производство продукции растениеводства</t>
  </si>
  <si>
    <t>индекс производства продукции растениеводства</t>
  </si>
  <si>
    <t>в 2 раза</t>
  </si>
  <si>
    <t>динамика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</si>
  <si>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</si>
  <si>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 xml:space="preserve">единицы измерения </t>
  </si>
  <si>
    <t>,</t>
  </si>
  <si>
    <t>Основные показатели, представляемые для разработки прогноза социально-экономического развития Суражского района</t>
  </si>
  <si>
    <t>на 2018 год и на плановый период 2019-2021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</si>
</sst>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.0"/>
  </numFmts>
  <fonts count="13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 shrinkToFit="1"/>
    </xf>
    <xf numFmtId="0" fontId="11" fillId="2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0" fillId="0" borderId="1" xfId="0" applyFont="1" applyFill="1" applyBorder="1" applyAlignment="1" applyProtection="1">
      <alignment horizontal="centerContinuous" vertical="center" wrapText="1"/>
    </xf>
    <xf numFmtId="0" fontId="9" fillId="0" borderId="1" xfId="0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6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 shrinkToFi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48"/>
  <sheetViews>
    <sheetView tabSelected="1" view="pageBreakPreview" zoomScale="85" zoomScaleNormal="70" zoomScaleSheetLayoutView="85" workbookViewId="0">
      <pane ySplit="10" topLeftCell="A118" activePane="bottomLeft" state="frozen"/>
      <selection pane="bottomLeft" activeCell="F123" sqref="F123"/>
    </sheetView>
  </sheetViews>
  <sheetFormatPr defaultRowHeight="12.75" x14ac:dyDescent="0.2"/>
  <cols>
    <col min="1" max="1" width="74.140625" customWidth="1"/>
    <col min="2" max="2" width="44.140625" customWidth="1"/>
    <col min="3" max="3" width="11" hidden="1" customWidth="1"/>
    <col min="4" max="4" width="14.85546875" customWidth="1"/>
    <col min="5" max="7" width="15.140625" bestFit="1" customWidth="1"/>
    <col min="8" max="8" width="16.140625" customWidth="1"/>
    <col min="9" max="10" width="15.140625" bestFit="1" customWidth="1"/>
    <col min="11" max="11" width="14.7109375" customWidth="1"/>
    <col min="12" max="13" width="15.140625" bestFit="1" customWidth="1"/>
    <col min="14" max="14" width="14.7109375" customWidth="1"/>
    <col min="15" max="15" width="15.140625" bestFit="1" customWidth="1"/>
    <col min="16" max="16" width="11.7109375" customWidth="1"/>
  </cols>
  <sheetData>
    <row r="2" spans="1:15" ht="20.25" x14ac:dyDescent="0.2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.75" customHeight="1" x14ac:dyDescent="0.2">
      <c r="A3" s="61" t="s">
        <v>179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25.5" customHeight="1" x14ac:dyDescent="0.2">
      <c r="A4" s="61" t="s">
        <v>180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20.2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7" spans="1:15" ht="18.75" x14ac:dyDescent="0.2">
      <c r="A7" s="62" t="s">
        <v>66</v>
      </c>
      <c r="B7" s="62" t="s">
        <v>67</v>
      </c>
      <c r="C7" s="67" t="s">
        <v>175</v>
      </c>
      <c r="D7" s="1" t="s">
        <v>68</v>
      </c>
      <c r="E7" s="2" t="s">
        <v>68</v>
      </c>
      <c r="F7" s="2" t="s">
        <v>69</v>
      </c>
      <c r="G7" s="2" t="s">
        <v>70</v>
      </c>
      <c r="H7" s="2"/>
      <c r="I7" s="2"/>
      <c r="J7" s="2"/>
      <c r="K7" s="2"/>
      <c r="L7" s="2"/>
      <c r="M7" s="2"/>
      <c r="N7" s="2"/>
      <c r="O7" s="2"/>
    </row>
    <row r="8" spans="1:15" ht="18.75" x14ac:dyDescent="0.2">
      <c r="A8" s="62"/>
      <c r="B8" s="62"/>
      <c r="C8" s="68"/>
      <c r="D8" s="62">
        <v>2016</v>
      </c>
      <c r="E8" s="62">
        <v>2017</v>
      </c>
      <c r="F8" s="62">
        <v>2018</v>
      </c>
      <c r="G8" s="64">
        <v>2019</v>
      </c>
      <c r="H8" s="65"/>
      <c r="I8" s="66"/>
      <c r="J8" s="64">
        <v>2020</v>
      </c>
      <c r="K8" s="65"/>
      <c r="L8" s="66"/>
      <c r="M8" s="64">
        <v>2021</v>
      </c>
      <c r="N8" s="65"/>
      <c r="O8" s="66"/>
    </row>
    <row r="9" spans="1:15" ht="37.5" x14ac:dyDescent="0.2">
      <c r="A9" s="62"/>
      <c r="B9" s="62"/>
      <c r="C9" s="68"/>
      <c r="D9" s="62"/>
      <c r="E9" s="62"/>
      <c r="F9" s="62"/>
      <c r="G9" s="21" t="s">
        <v>130</v>
      </c>
      <c r="H9" s="21" t="s">
        <v>127</v>
      </c>
      <c r="I9" s="20" t="s">
        <v>128</v>
      </c>
      <c r="J9" s="21" t="s">
        <v>130</v>
      </c>
      <c r="K9" s="21" t="s">
        <v>127</v>
      </c>
      <c r="L9" s="21" t="s">
        <v>128</v>
      </c>
      <c r="M9" s="21" t="s">
        <v>130</v>
      </c>
      <c r="N9" s="21" t="s">
        <v>127</v>
      </c>
      <c r="O9" s="21" t="s">
        <v>128</v>
      </c>
    </row>
    <row r="10" spans="1:15" ht="18.75" x14ac:dyDescent="0.2">
      <c r="A10" s="62"/>
      <c r="B10" s="62"/>
      <c r="C10" s="69"/>
      <c r="D10" s="62"/>
      <c r="E10" s="62"/>
      <c r="F10" s="62"/>
      <c r="G10" s="1" t="s">
        <v>71</v>
      </c>
      <c r="H10" s="20" t="s">
        <v>72</v>
      </c>
      <c r="I10" s="20" t="s">
        <v>129</v>
      </c>
      <c r="J10" s="20" t="s">
        <v>71</v>
      </c>
      <c r="K10" s="20" t="s">
        <v>72</v>
      </c>
      <c r="L10" s="20" t="s">
        <v>129</v>
      </c>
      <c r="M10" s="20" t="s">
        <v>71</v>
      </c>
      <c r="N10" s="20" t="s">
        <v>72</v>
      </c>
      <c r="O10" s="20" t="s">
        <v>129</v>
      </c>
    </row>
    <row r="11" spans="1:15" ht="18.75" x14ac:dyDescent="0.2">
      <c r="A11" s="22" t="s">
        <v>73</v>
      </c>
      <c r="B11" s="23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8.75" x14ac:dyDescent="0.2">
      <c r="A12" s="18" t="s">
        <v>135</v>
      </c>
      <c r="B12" s="3" t="s">
        <v>74</v>
      </c>
      <c r="C12" s="3">
        <f>E12-D12</f>
        <v>-0.42500000000000071</v>
      </c>
      <c r="D12" s="34">
        <v>23.119</v>
      </c>
      <c r="E12" s="15">
        <v>22.693999999999999</v>
      </c>
      <c r="F12" s="15">
        <f>E12+C12+0.02</f>
        <v>22.288999999999998</v>
      </c>
      <c r="G12" s="4">
        <f>H12*1</f>
        <v>21.91</v>
      </c>
      <c r="H12" s="4">
        <v>21.91</v>
      </c>
      <c r="I12" s="4">
        <f>H12*1</f>
        <v>21.91</v>
      </c>
      <c r="J12" s="4">
        <f>K12*1</f>
        <v>21.55</v>
      </c>
      <c r="K12" s="4">
        <v>21.55</v>
      </c>
      <c r="L12" s="4">
        <f>K12*1</f>
        <v>21.55</v>
      </c>
      <c r="M12" s="4">
        <f>N12*1</f>
        <v>21.21</v>
      </c>
      <c r="N12" s="4">
        <v>21.21</v>
      </c>
      <c r="O12" s="4">
        <f>N12*1</f>
        <v>21.21</v>
      </c>
    </row>
    <row r="13" spans="1:15" ht="18.75" x14ac:dyDescent="0.2">
      <c r="A13" s="18" t="s">
        <v>136</v>
      </c>
      <c r="B13" s="3" t="s">
        <v>74</v>
      </c>
      <c r="C13" s="3">
        <f t="shared" ref="C13:C15" si="0">E13-D13</f>
        <v>-0.4789999999999992</v>
      </c>
      <c r="D13" s="34">
        <v>13.039</v>
      </c>
      <c r="E13" s="15">
        <v>12.56</v>
      </c>
      <c r="F13" s="15">
        <v>12.38</v>
      </c>
      <c r="G13" s="4">
        <v>12.5</v>
      </c>
      <c r="H13" s="4">
        <v>12.5</v>
      </c>
      <c r="I13" s="4">
        <f>H13*1</f>
        <v>12.5</v>
      </c>
      <c r="J13" s="4">
        <f>K13*1</f>
        <v>12.71</v>
      </c>
      <c r="K13" s="4">
        <v>12.71</v>
      </c>
      <c r="L13" s="4">
        <f>K13*1</f>
        <v>12.71</v>
      </c>
      <c r="M13" s="4">
        <f>N13*1</f>
        <v>12.85</v>
      </c>
      <c r="N13" s="4">
        <v>12.85</v>
      </c>
      <c r="O13" s="4">
        <f>N13*1</f>
        <v>12.85</v>
      </c>
    </row>
    <row r="14" spans="1:15" ht="18.75" x14ac:dyDescent="0.2">
      <c r="A14" s="18" t="s">
        <v>137</v>
      </c>
      <c r="B14" s="3" t="s">
        <v>74</v>
      </c>
      <c r="C14" s="3">
        <f t="shared" si="0"/>
        <v>-0.11300000000000043</v>
      </c>
      <c r="D14" s="34">
        <v>6.2190000000000003</v>
      </c>
      <c r="E14" s="15">
        <v>6.1059999999999999</v>
      </c>
      <c r="F14" s="15">
        <f t="shared" ref="F14" si="1">E14+C14</f>
        <v>5.9929999999999994</v>
      </c>
      <c r="G14" s="4">
        <f>H14*1</f>
        <v>5.879999999999999</v>
      </c>
      <c r="H14" s="4">
        <f>F14+C14</f>
        <v>5.879999999999999</v>
      </c>
      <c r="I14" s="4">
        <f>H14*1</f>
        <v>5.879999999999999</v>
      </c>
      <c r="J14" s="4">
        <f>K14*1</f>
        <v>5.7669999999999986</v>
      </c>
      <c r="K14" s="4">
        <f>H14+C14</f>
        <v>5.7669999999999986</v>
      </c>
      <c r="L14" s="4">
        <f>K14*1</f>
        <v>5.7669999999999986</v>
      </c>
      <c r="M14" s="4">
        <f>N14*1</f>
        <v>5.6539999999999981</v>
      </c>
      <c r="N14" s="4">
        <f>K14+C14</f>
        <v>5.6539999999999981</v>
      </c>
      <c r="O14" s="4">
        <f>N14*1</f>
        <v>5.6539999999999981</v>
      </c>
    </row>
    <row r="15" spans="1:15" ht="18.75" x14ac:dyDescent="0.2">
      <c r="A15" s="18" t="s">
        <v>76</v>
      </c>
      <c r="B15" s="3" t="s">
        <v>77</v>
      </c>
      <c r="C15" s="3">
        <f t="shared" si="0"/>
        <v>0.20000000000000284</v>
      </c>
      <c r="D15" s="32">
        <v>69.8</v>
      </c>
      <c r="E15" s="33">
        <v>70</v>
      </c>
      <c r="F15" s="33">
        <v>70.2</v>
      </c>
      <c r="G15" s="4">
        <f>H15*1</f>
        <v>70.400000000000006</v>
      </c>
      <c r="H15" s="4">
        <f>F15+C15</f>
        <v>70.400000000000006</v>
      </c>
      <c r="I15" s="4">
        <f>H15*1</f>
        <v>70.400000000000006</v>
      </c>
      <c r="J15" s="4">
        <f>K15*1</f>
        <v>70.600000000000009</v>
      </c>
      <c r="K15" s="4">
        <f>H15+C15</f>
        <v>70.600000000000009</v>
      </c>
      <c r="L15" s="4">
        <f>K15*1</f>
        <v>70.600000000000009</v>
      </c>
      <c r="M15" s="4">
        <f>N15*1</f>
        <v>70.800000000000011</v>
      </c>
      <c r="N15" s="4">
        <f>K15+C15</f>
        <v>70.800000000000011</v>
      </c>
      <c r="O15" s="4">
        <f>N15*1</f>
        <v>70.800000000000011</v>
      </c>
    </row>
    <row r="16" spans="1:15" ht="37.5" x14ac:dyDescent="0.2">
      <c r="A16" s="18" t="s">
        <v>78</v>
      </c>
      <c r="B16" s="3" t="s">
        <v>79</v>
      </c>
      <c r="C16" s="3">
        <f>E16-D16</f>
        <v>-1.3000000000000007</v>
      </c>
      <c r="D16" s="32">
        <v>9.3000000000000007</v>
      </c>
      <c r="E16" s="33">
        <v>8</v>
      </c>
      <c r="F16" s="33">
        <v>8</v>
      </c>
      <c r="G16" s="4">
        <f>H16*1</f>
        <v>7.9</v>
      </c>
      <c r="H16" s="4">
        <v>7.9</v>
      </c>
      <c r="I16" s="4">
        <f>H16*1</f>
        <v>7.9</v>
      </c>
      <c r="J16" s="4">
        <f>K16*1</f>
        <v>7.95</v>
      </c>
      <c r="K16" s="4">
        <v>7.95</v>
      </c>
      <c r="L16" s="4">
        <f>K16*1</f>
        <v>7.95</v>
      </c>
      <c r="M16" s="4">
        <f>N16*1</f>
        <v>8</v>
      </c>
      <c r="N16" s="4">
        <v>8</v>
      </c>
      <c r="O16" s="4">
        <f>N16*1</f>
        <v>8</v>
      </c>
    </row>
    <row r="17" spans="1:15" ht="18.75" x14ac:dyDescent="0.2">
      <c r="A17" s="18" t="s">
        <v>138</v>
      </c>
      <c r="B17" s="3" t="s">
        <v>139</v>
      </c>
      <c r="C17" s="3" t="s">
        <v>170</v>
      </c>
      <c r="D17" s="38" t="s">
        <v>170</v>
      </c>
      <c r="E17" s="39" t="s">
        <v>170</v>
      </c>
      <c r="F17" s="39" t="s">
        <v>170</v>
      </c>
      <c r="G17" s="38" t="s">
        <v>170</v>
      </c>
      <c r="H17" s="39" t="s">
        <v>170</v>
      </c>
      <c r="I17" s="39" t="s">
        <v>170</v>
      </c>
      <c r="J17" s="38" t="s">
        <v>170</v>
      </c>
      <c r="K17" s="39" t="s">
        <v>170</v>
      </c>
      <c r="L17" s="39" t="s">
        <v>170</v>
      </c>
      <c r="M17" s="38" t="s">
        <v>170</v>
      </c>
      <c r="N17" s="39" t="s">
        <v>170</v>
      </c>
      <c r="O17" s="39" t="s">
        <v>170</v>
      </c>
    </row>
    <row r="18" spans="1:15" ht="37.5" x14ac:dyDescent="0.2">
      <c r="A18" s="18" t="s">
        <v>80</v>
      </c>
      <c r="B18" s="3" t="s">
        <v>81</v>
      </c>
      <c r="C18" s="3">
        <f t="shared" ref="C18:C80" si="2">E18-D18</f>
        <v>0.30000000000000071</v>
      </c>
      <c r="D18" s="3">
        <v>18.899999999999999</v>
      </c>
      <c r="E18" s="35">
        <v>19.2</v>
      </c>
      <c r="F18" s="4">
        <v>18.5</v>
      </c>
      <c r="G18" s="4">
        <v>18.399999999999999</v>
      </c>
      <c r="H18" s="4">
        <v>18.399999999999999</v>
      </c>
      <c r="I18" s="4">
        <v>18.399999999999999</v>
      </c>
      <c r="J18" s="4">
        <v>18.350000000000001</v>
      </c>
      <c r="K18" s="4">
        <v>18.350000000000001</v>
      </c>
      <c r="L18" s="4">
        <v>18.350000000000001</v>
      </c>
      <c r="M18" s="4">
        <v>18.2</v>
      </c>
      <c r="N18" s="4">
        <v>18.2</v>
      </c>
      <c r="O18" s="4">
        <v>18.2</v>
      </c>
    </row>
    <row r="19" spans="1:15" ht="37.5" x14ac:dyDescent="0.2">
      <c r="A19" s="18" t="s">
        <v>119</v>
      </c>
      <c r="B19" s="3" t="s">
        <v>82</v>
      </c>
      <c r="C19" s="3">
        <f t="shared" si="2"/>
        <v>-1.6000000000000014</v>
      </c>
      <c r="D19" s="3">
        <f t="shared" ref="D19:O19" si="3">D16-D18</f>
        <v>-9.5999999999999979</v>
      </c>
      <c r="E19" s="35">
        <f t="shared" si="3"/>
        <v>-11.2</v>
      </c>
      <c r="F19" s="4">
        <f t="shared" si="3"/>
        <v>-10.5</v>
      </c>
      <c r="G19" s="4">
        <f t="shared" si="3"/>
        <v>-10.499999999999998</v>
      </c>
      <c r="H19" s="4">
        <f t="shared" si="3"/>
        <v>-10.499999999999998</v>
      </c>
      <c r="I19" s="4">
        <f t="shared" si="3"/>
        <v>-10.499999999999998</v>
      </c>
      <c r="J19" s="4">
        <f t="shared" si="3"/>
        <v>-10.400000000000002</v>
      </c>
      <c r="K19" s="4">
        <f t="shared" si="3"/>
        <v>-10.400000000000002</v>
      </c>
      <c r="L19" s="4">
        <f t="shared" si="3"/>
        <v>-10.400000000000002</v>
      </c>
      <c r="M19" s="4">
        <f t="shared" si="3"/>
        <v>-10.199999999999999</v>
      </c>
      <c r="N19" s="4">
        <f t="shared" si="3"/>
        <v>-10.199999999999999</v>
      </c>
      <c r="O19" s="4">
        <f t="shared" si="3"/>
        <v>-10.199999999999999</v>
      </c>
    </row>
    <row r="20" spans="1:15" ht="18.75" x14ac:dyDescent="0.2">
      <c r="A20" s="18" t="s">
        <v>86</v>
      </c>
      <c r="B20" s="3" t="s">
        <v>109</v>
      </c>
      <c r="C20" s="3">
        <f t="shared" si="2"/>
        <v>-204</v>
      </c>
      <c r="D20" s="3">
        <v>1278</v>
      </c>
      <c r="E20" s="13">
        <v>1074</v>
      </c>
      <c r="F20" s="13">
        <v>980</v>
      </c>
      <c r="G20" s="13">
        <f>H20*1</f>
        <v>910</v>
      </c>
      <c r="H20" s="13">
        <v>910</v>
      </c>
      <c r="I20" s="13">
        <f>H20*1</f>
        <v>910</v>
      </c>
      <c r="J20" s="13">
        <f>K20*1</f>
        <v>870</v>
      </c>
      <c r="K20" s="13">
        <v>870</v>
      </c>
      <c r="L20" s="13">
        <f>K20*1</f>
        <v>870</v>
      </c>
      <c r="M20" s="13">
        <f>N20*1</f>
        <v>840</v>
      </c>
      <c r="N20" s="13">
        <v>840</v>
      </c>
      <c r="O20" s="13">
        <f>N20*1</f>
        <v>840</v>
      </c>
    </row>
    <row r="21" spans="1:15" ht="18.75" x14ac:dyDescent="0.2">
      <c r="A21" s="18" t="s">
        <v>88</v>
      </c>
      <c r="B21" s="3" t="s">
        <v>109</v>
      </c>
      <c r="C21" s="3">
        <f t="shared" si="2"/>
        <v>-355</v>
      </c>
      <c r="D21" s="3">
        <v>1515</v>
      </c>
      <c r="E21" s="13">
        <v>1160</v>
      </c>
      <c r="F21" s="13">
        <v>1015</v>
      </c>
      <c r="G21" s="13">
        <f>H21*1</f>
        <v>928</v>
      </c>
      <c r="H21" s="13">
        <v>928</v>
      </c>
      <c r="I21" s="13">
        <f>H21*1</f>
        <v>928</v>
      </c>
      <c r="J21" s="13">
        <f>K21*1</f>
        <v>878</v>
      </c>
      <c r="K21" s="13">
        <v>878</v>
      </c>
      <c r="L21" s="13">
        <f>K21*1</f>
        <v>878</v>
      </c>
      <c r="M21" s="13">
        <f>N21*1</f>
        <v>830</v>
      </c>
      <c r="N21" s="13">
        <v>830</v>
      </c>
      <c r="O21" s="13">
        <f>N21*1</f>
        <v>830</v>
      </c>
    </row>
    <row r="22" spans="1:15" ht="18.75" x14ac:dyDescent="0.2">
      <c r="A22" s="18" t="s">
        <v>140</v>
      </c>
      <c r="B22" s="3" t="s">
        <v>109</v>
      </c>
      <c r="C22" s="3">
        <f t="shared" si="2"/>
        <v>-52</v>
      </c>
      <c r="D22" s="3">
        <v>-34</v>
      </c>
      <c r="E22" s="13">
        <v>-86</v>
      </c>
      <c r="F22" s="13">
        <f>F20-F21</f>
        <v>-35</v>
      </c>
      <c r="G22" s="13">
        <f>H22*1</f>
        <v>-18</v>
      </c>
      <c r="H22" s="13">
        <f>H20-H21</f>
        <v>-18</v>
      </c>
      <c r="I22" s="13">
        <f>H22*1</f>
        <v>-18</v>
      </c>
      <c r="J22" s="13">
        <f>K22*1</f>
        <v>-8</v>
      </c>
      <c r="K22" s="13">
        <f>K20-K21</f>
        <v>-8</v>
      </c>
      <c r="L22" s="13">
        <f>K22*1</f>
        <v>-8</v>
      </c>
      <c r="M22" s="13">
        <f>N22*1</f>
        <v>10</v>
      </c>
      <c r="N22" s="13">
        <f>N20-N21</f>
        <v>10</v>
      </c>
      <c r="O22" s="13">
        <f>N22*1</f>
        <v>10</v>
      </c>
    </row>
    <row r="23" spans="1:15" ht="18.75" x14ac:dyDescent="0.2">
      <c r="A23" s="22" t="s">
        <v>89</v>
      </c>
      <c r="B23" s="23"/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56.25" x14ac:dyDescent="0.2">
      <c r="A24" s="18" t="s">
        <v>90</v>
      </c>
      <c r="B24" s="3" t="s">
        <v>91</v>
      </c>
      <c r="C24" s="3">
        <f t="shared" si="2"/>
        <v>302016</v>
      </c>
      <c r="D24" s="45">
        <v>4429011</v>
      </c>
      <c r="E24" s="4">
        <v>4731027</v>
      </c>
      <c r="F24" s="35">
        <v>5497006.5</v>
      </c>
      <c r="G24" s="35">
        <f>H24*0.99</f>
        <v>5767817.0219999999</v>
      </c>
      <c r="H24" s="35">
        <v>5826077.7999999998</v>
      </c>
      <c r="I24" s="35">
        <f>H24*1.01</f>
        <v>5884338.5779999997</v>
      </c>
      <c r="J24" s="35">
        <f>K24*0.99</f>
        <v>6066812.8619999997</v>
      </c>
      <c r="K24" s="35">
        <f>H24+C24</f>
        <v>6128093.7999999998</v>
      </c>
      <c r="L24" s="35">
        <f>K24*1.01</f>
        <v>6189374.7379999999</v>
      </c>
      <c r="M24" s="35">
        <f>N24*0.99</f>
        <v>6365808.7019999996</v>
      </c>
      <c r="N24" s="35">
        <f>K24+C24</f>
        <v>6430109.7999999998</v>
      </c>
      <c r="O24" s="35">
        <f>N24*1.01</f>
        <v>6494410.898</v>
      </c>
    </row>
    <row r="25" spans="1:15" ht="18.75" x14ac:dyDescent="0.2">
      <c r="A25" s="18"/>
      <c r="B25" s="3" t="s">
        <v>92</v>
      </c>
      <c r="C25" s="3"/>
      <c r="D25" s="3">
        <v>135.87</v>
      </c>
      <c r="E25" s="4">
        <f>E24/D24*100</f>
        <v>106.81903928439102</v>
      </c>
      <c r="F25" s="4">
        <f>F24/E24*100</f>
        <v>116.19055439759698</v>
      </c>
      <c r="G25" s="4">
        <f>G24/F24*100</f>
        <v>104.9265090372369</v>
      </c>
      <c r="H25" s="4">
        <f>H24/F24*100</f>
        <v>105.98637276488576</v>
      </c>
      <c r="I25" s="4">
        <f t="shared" ref="I25:O25" si="4">I24/F24*100</f>
        <v>107.04623649253462</v>
      </c>
      <c r="J25" s="4">
        <f t="shared" si="4"/>
        <v>105.18386486359657</v>
      </c>
      <c r="K25" s="4">
        <f t="shared" si="4"/>
        <v>105.18386486359657</v>
      </c>
      <c r="L25" s="4">
        <f t="shared" si="4"/>
        <v>105.18386486359657</v>
      </c>
      <c r="M25" s="4">
        <f t="shared" si="4"/>
        <v>104.9283840922931</v>
      </c>
      <c r="N25" s="4">
        <f t="shared" si="4"/>
        <v>104.9283840922931</v>
      </c>
      <c r="O25" s="4">
        <f t="shared" si="4"/>
        <v>104.9283840922931</v>
      </c>
    </row>
    <row r="26" spans="1:15" ht="18.75" x14ac:dyDescent="0.2">
      <c r="A26" s="18" t="s">
        <v>0</v>
      </c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56.25" x14ac:dyDescent="0.2">
      <c r="A27" s="18" t="s">
        <v>131</v>
      </c>
      <c r="B27" s="3" t="s">
        <v>91</v>
      </c>
      <c r="C27" s="3" t="s">
        <v>170</v>
      </c>
      <c r="D27" s="3" t="s">
        <v>170</v>
      </c>
      <c r="E27" s="4" t="s">
        <v>170</v>
      </c>
      <c r="F27" s="4" t="s">
        <v>170</v>
      </c>
      <c r="G27" s="4" t="s">
        <v>170</v>
      </c>
      <c r="H27" s="4" t="s">
        <v>170</v>
      </c>
      <c r="I27" s="4" t="s">
        <v>170</v>
      </c>
      <c r="J27" s="4" t="s">
        <v>170</v>
      </c>
      <c r="K27" s="4" t="s">
        <v>170</v>
      </c>
      <c r="L27" s="4" t="s">
        <v>170</v>
      </c>
      <c r="M27" s="4" t="s">
        <v>170</v>
      </c>
      <c r="N27" s="4" t="s">
        <v>170</v>
      </c>
      <c r="O27" s="4" t="s">
        <v>170</v>
      </c>
    </row>
    <row r="28" spans="1:15" ht="19.5" customHeight="1" x14ac:dyDescent="0.2">
      <c r="A28" s="18"/>
      <c r="B28" s="3" t="s">
        <v>92</v>
      </c>
      <c r="C28" s="3"/>
      <c r="D28" s="3" t="s">
        <v>170</v>
      </c>
      <c r="E28" s="4" t="s">
        <v>170</v>
      </c>
      <c r="F28" s="4" t="s">
        <v>170</v>
      </c>
      <c r="G28" s="4" t="s">
        <v>170</v>
      </c>
      <c r="H28" s="4" t="s">
        <v>170</v>
      </c>
      <c r="I28" s="4" t="s">
        <v>170</v>
      </c>
      <c r="J28" s="4" t="s">
        <v>170</v>
      </c>
      <c r="K28" s="4" t="s">
        <v>170</v>
      </c>
      <c r="L28" s="4" t="s">
        <v>170</v>
      </c>
      <c r="M28" s="4" t="s">
        <v>170</v>
      </c>
      <c r="N28" s="4" t="s">
        <v>170</v>
      </c>
      <c r="O28" s="4" t="s">
        <v>170</v>
      </c>
    </row>
    <row r="29" spans="1:15" ht="56.25" x14ac:dyDescent="0.2">
      <c r="A29" s="18" t="s">
        <v>132</v>
      </c>
      <c r="B29" s="3" t="s">
        <v>91</v>
      </c>
      <c r="C29" s="3">
        <f t="shared" si="2"/>
        <v>302745</v>
      </c>
      <c r="D29" s="46">
        <v>3997043</v>
      </c>
      <c r="E29" s="45">
        <v>4299788</v>
      </c>
      <c r="F29" s="35">
        <v>5057246.5999999996</v>
      </c>
      <c r="G29" s="35">
        <f>H29*0.99</f>
        <v>5306391.6839999994</v>
      </c>
      <c r="H29" s="35">
        <f>F29+C29</f>
        <v>5359991.5999999996</v>
      </c>
      <c r="I29" s="35">
        <f>H29*1.01</f>
        <v>5413591.5159999998</v>
      </c>
      <c r="J29" s="35">
        <f>K29*0.99</f>
        <v>5606109.2339999992</v>
      </c>
      <c r="K29" s="35">
        <f>H29+C29</f>
        <v>5662736.5999999996</v>
      </c>
      <c r="L29" s="35">
        <f>K29*1.01</f>
        <v>5719363.966</v>
      </c>
      <c r="M29" s="35">
        <f>N29*0.99</f>
        <v>5905826.784</v>
      </c>
      <c r="N29" s="35">
        <f>K29+C29</f>
        <v>5965481.5999999996</v>
      </c>
      <c r="O29" s="35">
        <f>N29*1.01</f>
        <v>6025136.4159999993</v>
      </c>
    </row>
    <row r="30" spans="1:15" ht="18.75" x14ac:dyDescent="0.2">
      <c r="A30" s="18"/>
      <c r="B30" s="3" t="s">
        <v>75</v>
      </c>
      <c r="C30" s="3"/>
      <c r="D30" s="47">
        <v>140.80000000000001</v>
      </c>
      <c r="E30" s="48">
        <f>E29/D29*100</f>
        <v>107.57422424527331</v>
      </c>
      <c r="F30" s="48">
        <f>F29/E29*100</f>
        <v>117.61618479794818</v>
      </c>
      <c r="G30" s="48">
        <f>G29/F29*100</f>
        <v>104.92649664345022</v>
      </c>
      <c r="H30" s="48">
        <f>H29/F29*100</f>
        <v>105.98636024590931</v>
      </c>
      <c r="I30" s="48">
        <f t="shared" ref="I30:O30" si="5">I29/F29*100</f>
        <v>107.0462238483684</v>
      </c>
      <c r="J30" s="48">
        <f t="shared" si="5"/>
        <v>105.64823646365416</v>
      </c>
      <c r="K30" s="48">
        <f t="shared" si="5"/>
        <v>105.64823646365416</v>
      </c>
      <c r="L30" s="48">
        <f t="shared" si="5"/>
        <v>105.64823646365416</v>
      </c>
      <c r="M30" s="48">
        <f t="shared" si="5"/>
        <v>105.34626667961213</v>
      </c>
      <c r="N30" s="48">
        <f t="shared" si="5"/>
        <v>105.34626667961211</v>
      </c>
      <c r="O30" s="48">
        <f t="shared" si="5"/>
        <v>105.34626667961211</v>
      </c>
    </row>
    <row r="31" spans="1:15" ht="75" x14ac:dyDescent="0.2">
      <c r="A31" s="50" t="s">
        <v>176</v>
      </c>
      <c r="B31" s="3" t="s">
        <v>91</v>
      </c>
      <c r="C31" s="3">
        <f t="shared" si="2"/>
        <v>400</v>
      </c>
      <c r="D31" s="3">
        <v>49500</v>
      </c>
      <c r="E31" s="35">
        <v>49900</v>
      </c>
      <c r="F31" s="35">
        <f>E31+C31</f>
        <v>50300</v>
      </c>
      <c r="G31" s="35">
        <f>H31*0.99</f>
        <v>50193</v>
      </c>
      <c r="H31" s="35">
        <f>F31+C31</f>
        <v>50700</v>
      </c>
      <c r="I31" s="35">
        <f>H31*1.01</f>
        <v>51207</v>
      </c>
      <c r="J31" s="35">
        <f>K31*0.99</f>
        <v>50589</v>
      </c>
      <c r="K31" s="35">
        <f>H31+C31</f>
        <v>51100</v>
      </c>
      <c r="L31" s="35">
        <f>K31*1.01</f>
        <v>51611</v>
      </c>
      <c r="M31" s="35">
        <f>N31*0.99</f>
        <v>50985</v>
      </c>
      <c r="N31" s="35">
        <f>K31+C31</f>
        <v>51500</v>
      </c>
      <c r="O31" s="35">
        <f>N31*1.01</f>
        <v>52015</v>
      </c>
    </row>
    <row r="32" spans="1:15" ht="18.75" x14ac:dyDescent="0.2">
      <c r="A32" s="18"/>
      <c r="B32" s="3" t="s">
        <v>75</v>
      </c>
      <c r="C32" s="3"/>
      <c r="D32" s="3">
        <v>100.56</v>
      </c>
      <c r="E32" s="4">
        <f>E31/D31*100</f>
        <v>100.80808080808082</v>
      </c>
      <c r="F32" s="4">
        <f>F31/E31*100</f>
        <v>100.80160320641282</v>
      </c>
      <c r="G32" s="4">
        <f>G31/F31*100</f>
        <v>99.787276341948299</v>
      </c>
      <c r="H32" s="4">
        <f>H31/F31*100</f>
        <v>100.79522862823063</v>
      </c>
      <c r="I32" s="4">
        <f t="shared" ref="I32:O32" si="6">I31/F31*100</f>
        <v>101.80318091451292</v>
      </c>
      <c r="J32" s="4">
        <f t="shared" si="6"/>
        <v>100.78895463510848</v>
      </c>
      <c r="K32" s="4">
        <f t="shared" si="6"/>
        <v>100.78895463510848</v>
      </c>
      <c r="L32" s="4">
        <f t="shared" si="6"/>
        <v>100.78895463510848</v>
      </c>
      <c r="M32" s="4">
        <f t="shared" si="6"/>
        <v>100.78277886497065</v>
      </c>
      <c r="N32" s="4">
        <f t="shared" si="6"/>
        <v>100.78277886497065</v>
      </c>
      <c r="O32" s="4">
        <f t="shared" si="6"/>
        <v>100.78277886497065</v>
      </c>
    </row>
    <row r="33" spans="1:15" ht="93.75" x14ac:dyDescent="0.2">
      <c r="A33" s="18" t="s">
        <v>133</v>
      </c>
      <c r="B33" s="3" t="s">
        <v>91</v>
      </c>
      <c r="C33" s="3">
        <f t="shared" si="2"/>
        <v>1201</v>
      </c>
      <c r="D33" s="3">
        <v>45940</v>
      </c>
      <c r="E33" s="4">
        <v>47141</v>
      </c>
      <c r="F33" s="4">
        <v>48264</v>
      </c>
      <c r="G33" s="4">
        <v>48520</v>
      </c>
      <c r="H33" s="4">
        <v>48976</v>
      </c>
      <c r="I33" s="4">
        <f>H33*1.01</f>
        <v>49465.760000000002</v>
      </c>
      <c r="J33" s="4">
        <f>K33*0.99</f>
        <v>48971.102400000003</v>
      </c>
      <c r="K33" s="4">
        <f>H33*1.01</f>
        <v>49465.760000000002</v>
      </c>
      <c r="L33" s="4">
        <f>K33*1.01</f>
        <v>49960.417600000001</v>
      </c>
      <c r="M33" s="4">
        <f>N33*0.99</f>
        <v>49460.813424</v>
      </c>
      <c r="N33" s="4">
        <f>K33*1.01</f>
        <v>49960.417600000001</v>
      </c>
      <c r="O33" s="4">
        <f>N33*1.01</f>
        <v>50460.021776000001</v>
      </c>
    </row>
    <row r="34" spans="1:15" ht="18.75" x14ac:dyDescent="0.2">
      <c r="A34" s="18"/>
      <c r="B34" s="3" t="s">
        <v>75</v>
      </c>
      <c r="C34" s="3"/>
      <c r="D34" s="3">
        <v>112.21</v>
      </c>
      <c r="E34" s="4">
        <v>111.06</v>
      </c>
      <c r="F34" s="4">
        <v>101.44</v>
      </c>
      <c r="G34" s="4">
        <f>G33/F33*100</f>
        <v>100.53041604508537</v>
      </c>
      <c r="H34" s="4">
        <f>H33*100/F33</f>
        <v>101.47521962539366</v>
      </c>
      <c r="I34" s="4">
        <f>I33*100/F33</f>
        <v>102.4899718216476</v>
      </c>
      <c r="J34" s="4">
        <f t="shared" ref="J34:O34" si="7">J33/G33*100</f>
        <v>100.92972464962901</v>
      </c>
      <c r="K34" s="4">
        <f t="shared" si="7"/>
        <v>101</v>
      </c>
      <c r="L34" s="4">
        <f t="shared" si="7"/>
        <v>101</v>
      </c>
      <c r="M34" s="4">
        <f t="shared" si="7"/>
        <v>101</v>
      </c>
      <c r="N34" s="4">
        <f t="shared" si="7"/>
        <v>101</v>
      </c>
      <c r="O34" s="4">
        <f t="shared" si="7"/>
        <v>101</v>
      </c>
    </row>
    <row r="35" spans="1:15" ht="18.75" x14ac:dyDescent="0.2">
      <c r="A35" s="29" t="s">
        <v>95</v>
      </c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37.5" x14ac:dyDescent="0.2">
      <c r="A36" s="19" t="s">
        <v>94</v>
      </c>
      <c r="B36" s="7" t="s">
        <v>91</v>
      </c>
      <c r="C36" s="3">
        <f t="shared" si="2"/>
        <v>5130</v>
      </c>
      <c r="D36" s="7">
        <v>149465</v>
      </c>
      <c r="E36" s="46">
        <v>154595</v>
      </c>
      <c r="F36" s="58">
        <v>162720</v>
      </c>
      <c r="G36" s="4">
        <v>165600</v>
      </c>
      <c r="H36" s="4">
        <v>167150</v>
      </c>
      <c r="I36" s="4">
        <v>169251</v>
      </c>
      <c r="J36" s="4">
        <v>170000</v>
      </c>
      <c r="K36" s="4">
        <v>171100</v>
      </c>
      <c r="L36" s="4">
        <v>172301</v>
      </c>
      <c r="M36" s="4">
        <v>172950</v>
      </c>
      <c r="N36" s="4">
        <v>173450</v>
      </c>
      <c r="O36" s="4">
        <v>175600</v>
      </c>
    </row>
    <row r="37" spans="1:15" ht="37.5" x14ac:dyDescent="0.2">
      <c r="A37" s="18"/>
      <c r="B37" s="3" t="s">
        <v>93</v>
      </c>
      <c r="C37" s="3"/>
      <c r="D37" s="3">
        <v>130.6</v>
      </c>
      <c r="E37" s="4">
        <v>103.4</v>
      </c>
      <c r="F37" s="58">
        <f>F36/E36*100</f>
        <v>105.25566803583557</v>
      </c>
      <c r="G37" s="4">
        <f>G36/F36*100</f>
        <v>101.76991150442478</v>
      </c>
      <c r="H37" s="4">
        <f>H36/F36*100</f>
        <v>102.7224680432645</v>
      </c>
      <c r="I37" s="4">
        <f t="shared" ref="I37:O37" si="8">I36/F36*100</f>
        <v>104.01364306784662</v>
      </c>
      <c r="J37" s="4">
        <f t="shared" si="8"/>
        <v>102.65700483091787</v>
      </c>
      <c r="K37" s="4">
        <f t="shared" si="8"/>
        <v>102.36314687406521</v>
      </c>
      <c r="L37" s="4">
        <f t="shared" si="8"/>
        <v>101.80205729951375</v>
      </c>
      <c r="M37" s="4">
        <f t="shared" si="8"/>
        <v>101.73529411764706</v>
      </c>
      <c r="N37" s="4">
        <f t="shared" si="8"/>
        <v>101.37346580946816</v>
      </c>
      <c r="O37" s="4">
        <f t="shared" si="8"/>
        <v>101.91467257880105</v>
      </c>
    </row>
    <row r="38" spans="1:15" ht="18.75" x14ac:dyDescent="0.2">
      <c r="A38" s="18" t="s">
        <v>148</v>
      </c>
      <c r="B38" s="3" t="s">
        <v>149</v>
      </c>
      <c r="C38" s="3" t="s">
        <v>170</v>
      </c>
      <c r="D38" s="3" t="s">
        <v>170</v>
      </c>
      <c r="E38" s="3" t="s">
        <v>170</v>
      </c>
      <c r="F38" s="3" t="s">
        <v>170</v>
      </c>
      <c r="G38" s="4" t="s">
        <v>170</v>
      </c>
      <c r="H38" s="4" t="s">
        <v>170</v>
      </c>
      <c r="I38" s="4" t="s">
        <v>170</v>
      </c>
      <c r="J38" s="4" t="s">
        <v>170</v>
      </c>
      <c r="K38" s="4" t="s">
        <v>170</v>
      </c>
      <c r="L38" s="4" t="s">
        <v>170</v>
      </c>
      <c r="M38" s="4" t="s">
        <v>170</v>
      </c>
      <c r="N38" s="4" t="s">
        <v>170</v>
      </c>
      <c r="O38" s="4" t="s">
        <v>170</v>
      </c>
    </row>
    <row r="39" spans="1:15" ht="18.75" x14ac:dyDescent="0.2">
      <c r="A39" s="18" t="s">
        <v>0</v>
      </c>
      <c r="B39" s="3"/>
      <c r="C39" s="3" t="s">
        <v>170</v>
      </c>
      <c r="D39" s="3" t="s">
        <v>170</v>
      </c>
      <c r="E39" s="4" t="s">
        <v>170</v>
      </c>
      <c r="F39" s="58" t="s">
        <v>170</v>
      </c>
      <c r="G39" s="4" t="s">
        <v>170</v>
      </c>
      <c r="H39" s="4" t="s">
        <v>170</v>
      </c>
      <c r="I39" s="4" t="s">
        <v>170</v>
      </c>
      <c r="J39" s="4" t="s">
        <v>170</v>
      </c>
      <c r="K39" s="4" t="s">
        <v>170</v>
      </c>
      <c r="L39" s="4" t="s">
        <v>170</v>
      </c>
      <c r="M39" s="4" t="s">
        <v>170</v>
      </c>
      <c r="N39" s="4" t="s">
        <v>170</v>
      </c>
      <c r="O39" s="4" t="s">
        <v>170</v>
      </c>
    </row>
    <row r="40" spans="1:15" ht="37.5" x14ac:dyDescent="0.2">
      <c r="A40" s="18" t="s">
        <v>172</v>
      </c>
      <c r="B40" s="3" t="s">
        <v>91</v>
      </c>
      <c r="C40" s="3">
        <f t="shared" si="2"/>
        <v>-1558</v>
      </c>
      <c r="D40" s="3">
        <v>9665</v>
      </c>
      <c r="E40" s="46">
        <v>8107</v>
      </c>
      <c r="F40" s="58">
        <v>8650</v>
      </c>
      <c r="G40" s="4">
        <v>8730</v>
      </c>
      <c r="H40" s="4">
        <v>8840</v>
      </c>
      <c r="I40" s="4">
        <v>8950</v>
      </c>
      <c r="J40" s="4">
        <v>9050</v>
      </c>
      <c r="K40" s="4">
        <v>9156</v>
      </c>
      <c r="L40" s="4">
        <v>9200</v>
      </c>
      <c r="M40" s="4">
        <v>9270</v>
      </c>
      <c r="N40" s="4">
        <v>9487</v>
      </c>
      <c r="O40" s="4">
        <v>9600</v>
      </c>
    </row>
    <row r="41" spans="1:15" ht="37.5" x14ac:dyDescent="0.2">
      <c r="A41" s="18" t="s">
        <v>173</v>
      </c>
      <c r="B41" s="3" t="s">
        <v>93</v>
      </c>
      <c r="C41" s="3"/>
      <c r="D41" s="3">
        <v>140.05000000000001</v>
      </c>
      <c r="E41" s="4">
        <f>E40/D40*100</f>
        <v>83.879979306777031</v>
      </c>
      <c r="F41" s="58">
        <f>F40/E40*100</f>
        <v>106.69791538176885</v>
      </c>
      <c r="G41" s="4">
        <f t="shared" ref="G41" si="9">G40/F40*100</f>
        <v>100.92485549132948</v>
      </c>
      <c r="H41" s="4">
        <f>H40/F40*100</f>
        <v>102.1965317919075</v>
      </c>
      <c r="I41" s="4">
        <f t="shared" ref="I41:O41" si="10">I40/F40*100</f>
        <v>103.46820809248555</v>
      </c>
      <c r="J41" s="4">
        <f t="shared" si="10"/>
        <v>103.6655211912944</v>
      </c>
      <c r="K41" s="4">
        <f t="shared" si="10"/>
        <v>103.57466063348417</v>
      </c>
      <c r="L41" s="4">
        <f t="shared" si="10"/>
        <v>102.79329608938548</v>
      </c>
      <c r="M41" s="4">
        <f t="shared" si="10"/>
        <v>102.43093922651934</v>
      </c>
      <c r="N41" s="4">
        <f t="shared" si="10"/>
        <v>103.61511577107908</v>
      </c>
      <c r="O41" s="4">
        <f t="shared" si="10"/>
        <v>104.34782608695652</v>
      </c>
    </row>
    <row r="42" spans="1:15" ht="37.5" x14ac:dyDescent="0.2">
      <c r="A42" s="18" t="s">
        <v>144</v>
      </c>
      <c r="B42" s="3" t="s">
        <v>91</v>
      </c>
      <c r="C42" s="3">
        <f t="shared" si="2"/>
        <v>13805</v>
      </c>
      <c r="D42" s="3">
        <v>132683</v>
      </c>
      <c r="E42" s="46">
        <v>146488</v>
      </c>
      <c r="F42" s="4">
        <v>153413</v>
      </c>
      <c r="G42" s="4">
        <v>159500</v>
      </c>
      <c r="H42" s="4">
        <v>161000</v>
      </c>
      <c r="I42" s="4">
        <v>165400</v>
      </c>
      <c r="J42" s="4">
        <v>170000</v>
      </c>
      <c r="K42" s="4">
        <v>178000</v>
      </c>
      <c r="L42" s="4">
        <v>183000</v>
      </c>
      <c r="M42" s="4">
        <v>189000</v>
      </c>
      <c r="N42" s="4">
        <v>192000</v>
      </c>
      <c r="O42" s="4">
        <v>200000</v>
      </c>
    </row>
    <row r="43" spans="1:15" ht="37.5" x14ac:dyDescent="0.2">
      <c r="A43" s="18" t="s">
        <v>145</v>
      </c>
      <c r="B43" s="3" t="s">
        <v>93</v>
      </c>
      <c r="C43" s="3"/>
      <c r="D43" s="3">
        <v>123.37</v>
      </c>
      <c r="E43" s="4">
        <f>E42/D42*100</f>
        <v>110.404497938696</v>
      </c>
      <c r="F43" s="4">
        <f>F42/E42*100</f>
        <v>104.72734968051991</v>
      </c>
      <c r="G43" s="4">
        <f>G42/F42*100</f>
        <v>103.96772111881</v>
      </c>
      <c r="H43" s="4">
        <f>H42/F42*100</f>
        <v>104.94547398199632</v>
      </c>
      <c r="I43" s="4">
        <f>I42/F42*100</f>
        <v>107.81354904734279</v>
      </c>
      <c r="J43" s="4">
        <f>J42/G42*100</f>
        <v>106.58307210031349</v>
      </c>
      <c r="K43" s="4">
        <f>K42/I42*100</f>
        <v>107.6178960096735</v>
      </c>
      <c r="L43" s="4">
        <f>L42/I42*100</f>
        <v>110.64087061668681</v>
      </c>
      <c r="M43" s="4">
        <f>M42/J42*100</f>
        <v>111.1764705882353</v>
      </c>
      <c r="N43" s="4">
        <f>N42/K42*100</f>
        <v>107.86516853932584</v>
      </c>
      <c r="O43" s="4">
        <f>O42/L42*100</f>
        <v>109.28961748633881</v>
      </c>
    </row>
    <row r="44" spans="1:15" ht="18.75" x14ac:dyDescent="0.2">
      <c r="A44" s="29" t="s">
        <v>157</v>
      </c>
      <c r="B44" s="30"/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37.5" x14ac:dyDescent="0.2">
      <c r="A45" s="18" t="s">
        <v>53</v>
      </c>
      <c r="B45" s="7" t="s">
        <v>122</v>
      </c>
      <c r="C45" s="3" t="s">
        <v>170</v>
      </c>
      <c r="D45" s="3" t="s">
        <v>170</v>
      </c>
      <c r="E45" s="3" t="s">
        <v>170</v>
      </c>
      <c r="F45" s="3" t="s">
        <v>170</v>
      </c>
      <c r="G45" s="3" t="s">
        <v>170</v>
      </c>
      <c r="H45" s="3" t="s">
        <v>170</v>
      </c>
      <c r="I45" s="3" t="s">
        <v>170</v>
      </c>
      <c r="J45" s="3" t="s">
        <v>170</v>
      </c>
      <c r="K45" s="3" t="s">
        <v>170</v>
      </c>
      <c r="L45" s="3" t="s">
        <v>170</v>
      </c>
      <c r="M45" s="3" t="s">
        <v>170</v>
      </c>
      <c r="N45" s="3" t="s">
        <v>170</v>
      </c>
      <c r="O45" s="3" t="s">
        <v>170</v>
      </c>
    </row>
    <row r="46" spans="1:15" ht="37.5" x14ac:dyDescent="0.2">
      <c r="A46" s="18" t="s">
        <v>54</v>
      </c>
      <c r="B46" s="3" t="s">
        <v>55</v>
      </c>
      <c r="C46" s="3" t="s">
        <v>170</v>
      </c>
      <c r="D46" s="3">
        <v>127</v>
      </c>
      <c r="E46" s="3">
        <v>127</v>
      </c>
      <c r="F46" s="3">
        <v>101</v>
      </c>
      <c r="G46" s="3">
        <v>101.9</v>
      </c>
      <c r="H46" s="3">
        <v>102.2</v>
      </c>
      <c r="I46" s="3">
        <v>102.5</v>
      </c>
      <c r="J46" s="3">
        <v>102.5</v>
      </c>
      <c r="K46" s="3">
        <v>102.7</v>
      </c>
      <c r="L46" s="3">
        <v>102.9</v>
      </c>
      <c r="M46" s="3">
        <v>103</v>
      </c>
      <c r="N46" s="3">
        <v>103.3</v>
      </c>
      <c r="O46" s="3">
        <v>103.6</v>
      </c>
    </row>
    <row r="47" spans="1:15" ht="18.75" x14ac:dyDescent="0.2">
      <c r="A47" s="18" t="s">
        <v>148</v>
      </c>
      <c r="B47" s="3" t="s">
        <v>149</v>
      </c>
      <c r="C47" s="3" t="s">
        <v>170</v>
      </c>
      <c r="D47" s="3" t="s">
        <v>170</v>
      </c>
      <c r="E47" s="3" t="s">
        <v>170</v>
      </c>
      <c r="F47" s="3" t="s">
        <v>170</v>
      </c>
      <c r="G47" s="3" t="s">
        <v>170</v>
      </c>
      <c r="H47" s="3" t="s">
        <v>170</v>
      </c>
      <c r="I47" s="3" t="s">
        <v>170</v>
      </c>
      <c r="J47" s="3" t="s">
        <v>170</v>
      </c>
      <c r="K47" s="3" t="s">
        <v>170</v>
      </c>
      <c r="L47" s="3" t="s">
        <v>170</v>
      </c>
      <c r="M47" s="3" t="s">
        <v>170</v>
      </c>
      <c r="N47" s="3" t="s">
        <v>170</v>
      </c>
      <c r="O47" s="3" t="s">
        <v>170</v>
      </c>
    </row>
    <row r="48" spans="1:15" ht="18.75" x14ac:dyDescent="0.2">
      <c r="A48" s="18" t="s">
        <v>158</v>
      </c>
      <c r="B48" s="3" t="s">
        <v>159</v>
      </c>
      <c r="C48" s="3">
        <f t="shared" si="2"/>
        <v>-0.4</v>
      </c>
      <c r="D48" s="3">
        <v>0.9</v>
      </c>
      <c r="E48" s="4">
        <v>0.5</v>
      </c>
      <c r="F48" s="4">
        <v>0.54</v>
      </c>
      <c r="G48" s="4">
        <v>0.6</v>
      </c>
      <c r="H48" s="4">
        <v>0.6</v>
      </c>
      <c r="I48" s="4">
        <v>0.6</v>
      </c>
      <c r="J48" s="4">
        <v>0.63</v>
      </c>
      <c r="K48" s="4">
        <v>0.63</v>
      </c>
      <c r="L48" s="4">
        <v>0.63</v>
      </c>
      <c r="M48" s="4">
        <v>0.7</v>
      </c>
      <c r="N48" s="4">
        <v>0.7</v>
      </c>
      <c r="O48" s="4">
        <v>0.7</v>
      </c>
    </row>
    <row r="49" spans="1:15" ht="37.5" x14ac:dyDescent="0.2">
      <c r="A49" s="29" t="s">
        <v>160</v>
      </c>
      <c r="B49" s="30"/>
      <c r="C49" s="30"/>
      <c r="D49" s="30"/>
      <c r="E49" s="31" t="s">
        <v>178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8.75" x14ac:dyDescent="0.2">
      <c r="A50" s="55" t="s">
        <v>2</v>
      </c>
      <c r="B50" s="56" t="s">
        <v>3</v>
      </c>
      <c r="C50" s="3">
        <f t="shared" si="2"/>
        <v>-2.4000000000000021</v>
      </c>
      <c r="D50" s="3">
        <v>22.1</v>
      </c>
      <c r="E50" s="4">
        <v>19.7</v>
      </c>
      <c r="F50" s="4">
        <v>19.2</v>
      </c>
      <c r="G50" s="4">
        <v>19.3</v>
      </c>
      <c r="H50" s="4">
        <v>19.399999999999999</v>
      </c>
      <c r="I50" s="4">
        <v>19.5</v>
      </c>
      <c r="J50" s="4">
        <v>19.600000000000001</v>
      </c>
      <c r="K50" s="4">
        <v>19.7</v>
      </c>
      <c r="L50" s="4">
        <v>19.8</v>
      </c>
      <c r="M50" s="4">
        <v>19.899999999999999</v>
      </c>
      <c r="N50" s="4">
        <v>20</v>
      </c>
      <c r="O50" s="4">
        <v>20.100000000000001</v>
      </c>
    </row>
    <row r="51" spans="1:15" ht="18.75" hidden="1" x14ac:dyDescent="0.2">
      <c r="A51" s="55" t="s">
        <v>4</v>
      </c>
      <c r="B51" s="56" t="s">
        <v>3</v>
      </c>
      <c r="C51" s="3" t="e">
        <f t="shared" si="2"/>
        <v>#VALUE!</v>
      </c>
      <c r="D51" s="3" t="s">
        <v>170</v>
      </c>
      <c r="E51" s="4" t="s">
        <v>170</v>
      </c>
      <c r="F51" s="4" t="e">
        <f t="shared" ref="F51:F58" si="11">E51+C51</f>
        <v>#VALUE!</v>
      </c>
      <c r="G51" s="4" t="s">
        <v>170</v>
      </c>
      <c r="H51" s="4" t="s">
        <v>170</v>
      </c>
      <c r="I51" s="4" t="s">
        <v>170</v>
      </c>
      <c r="J51" s="4" t="s">
        <v>170</v>
      </c>
      <c r="K51" s="4" t="s">
        <v>170</v>
      </c>
      <c r="L51" s="4" t="s">
        <v>170</v>
      </c>
      <c r="M51" s="4" t="s">
        <v>170</v>
      </c>
      <c r="N51" s="4" t="s">
        <v>170</v>
      </c>
      <c r="O51" s="4" t="s">
        <v>170</v>
      </c>
    </row>
    <row r="52" spans="1:15" ht="18.75" hidden="1" x14ac:dyDescent="0.2">
      <c r="A52" s="55" t="s">
        <v>5</v>
      </c>
      <c r="B52" s="56" t="s">
        <v>3</v>
      </c>
      <c r="C52" s="3" t="e">
        <f t="shared" si="2"/>
        <v>#VALUE!</v>
      </c>
      <c r="D52" s="3" t="s">
        <v>170</v>
      </c>
      <c r="E52" s="4" t="s">
        <v>170</v>
      </c>
      <c r="F52" s="4" t="e">
        <f t="shared" si="11"/>
        <v>#VALUE!</v>
      </c>
      <c r="G52" s="4" t="s">
        <v>170</v>
      </c>
      <c r="H52" s="4" t="s">
        <v>170</v>
      </c>
      <c r="I52" s="4" t="s">
        <v>170</v>
      </c>
      <c r="J52" s="4" t="s">
        <v>170</v>
      </c>
      <c r="K52" s="4" t="s">
        <v>170</v>
      </c>
      <c r="L52" s="4" t="s">
        <v>170</v>
      </c>
      <c r="M52" s="4" t="s">
        <v>170</v>
      </c>
      <c r="N52" s="4" t="s">
        <v>170</v>
      </c>
      <c r="O52" s="4" t="s">
        <v>170</v>
      </c>
    </row>
    <row r="53" spans="1:15" ht="18.75" hidden="1" x14ac:dyDescent="0.2">
      <c r="A53" s="55" t="s">
        <v>6</v>
      </c>
      <c r="B53" s="56" t="s">
        <v>3</v>
      </c>
      <c r="C53" s="3" t="e">
        <f t="shared" si="2"/>
        <v>#VALUE!</v>
      </c>
      <c r="D53" s="3" t="s">
        <v>170</v>
      </c>
      <c r="E53" s="4" t="s">
        <v>170</v>
      </c>
      <c r="F53" s="4" t="e">
        <f t="shared" si="11"/>
        <v>#VALUE!</v>
      </c>
      <c r="G53" s="4" t="s">
        <v>170</v>
      </c>
      <c r="H53" s="4" t="s">
        <v>170</v>
      </c>
      <c r="I53" s="4" t="s">
        <v>170</v>
      </c>
      <c r="J53" s="4" t="s">
        <v>170</v>
      </c>
      <c r="K53" s="4" t="s">
        <v>170</v>
      </c>
      <c r="L53" s="4" t="s">
        <v>170</v>
      </c>
      <c r="M53" s="4" t="s">
        <v>170</v>
      </c>
      <c r="N53" s="4" t="s">
        <v>170</v>
      </c>
      <c r="O53" s="4" t="s">
        <v>170</v>
      </c>
    </row>
    <row r="54" spans="1:15" ht="18.75" x14ac:dyDescent="0.2">
      <c r="A54" s="55" t="s">
        <v>7</v>
      </c>
      <c r="B54" s="56" t="s">
        <v>3</v>
      </c>
      <c r="C54" s="3">
        <f t="shared" si="2"/>
        <v>2.3000000000000007</v>
      </c>
      <c r="D54" s="3">
        <v>22.8</v>
      </c>
      <c r="E54" s="4">
        <v>25.1</v>
      </c>
      <c r="F54" s="4">
        <v>25.5</v>
      </c>
      <c r="G54" s="4">
        <v>26.6</v>
      </c>
      <c r="H54" s="4">
        <v>26.8</v>
      </c>
      <c r="I54" s="4">
        <v>27</v>
      </c>
      <c r="J54" s="4">
        <v>27.2</v>
      </c>
      <c r="K54" s="4">
        <v>27.4</v>
      </c>
      <c r="L54" s="4">
        <v>27.6</v>
      </c>
      <c r="M54" s="4">
        <v>27.8</v>
      </c>
      <c r="N54" s="4">
        <v>28</v>
      </c>
      <c r="O54" s="4">
        <v>28.2</v>
      </c>
    </row>
    <row r="55" spans="1:15" ht="18.75" x14ac:dyDescent="0.2">
      <c r="A55" s="55" t="s">
        <v>8</v>
      </c>
      <c r="B55" s="56" t="s">
        <v>3</v>
      </c>
      <c r="C55" s="3">
        <f t="shared" si="2"/>
        <v>-0.10000000000000009</v>
      </c>
      <c r="D55" s="3">
        <v>3.4</v>
      </c>
      <c r="E55" s="4">
        <v>3.3</v>
      </c>
      <c r="F55" s="4">
        <f t="shared" si="11"/>
        <v>3.1999999999999997</v>
      </c>
      <c r="G55" s="4">
        <v>3.3</v>
      </c>
      <c r="H55" s="4">
        <v>3.3</v>
      </c>
      <c r="I55" s="4">
        <v>3.3</v>
      </c>
      <c r="J55" s="4">
        <v>3.4</v>
      </c>
      <c r="K55" s="4">
        <v>3.4</v>
      </c>
      <c r="L55" s="4">
        <v>3.4</v>
      </c>
      <c r="M55" s="4">
        <v>3.5</v>
      </c>
      <c r="N55" s="4">
        <v>3.5</v>
      </c>
      <c r="O55" s="4">
        <v>3.5</v>
      </c>
    </row>
    <row r="56" spans="1:15" ht="18.75" x14ac:dyDescent="0.2">
      <c r="A56" s="55" t="s">
        <v>9</v>
      </c>
      <c r="B56" s="56" t="s">
        <v>3</v>
      </c>
      <c r="C56" s="3">
        <f t="shared" si="2"/>
        <v>0</v>
      </c>
      <c r="D56" s="3">
        <v>1.7</v>
      </c>
      <c r="E56" s="4">
        <v>1.7</v>
      </c>
      <c r="F56" s="4">
        <f t="shared" si="11"/>
        <v>1.7</v>
      </c>
      <c r="G56" s="4">
        <v>1.8</v>
      </c>
      <c r="H56" s="4">
        <v>1.8</v>
      </c>
      <c r="I56" s="4">
        <v>1.8</v>
      </c>
      <c r="J56" s="4">
        <v>1.9</v>
      </c>
      <c r="K56" s="4">
        <v>1.9</v>
      </c>
      <c r="L56" s="4">
        <v>1.9</v>
      </c>
      <c r="M56" s="4">
        <v>2</v>
      </c>
      <c r="N56" s="4">
        <v>2</v>
      </c>
      <c r="O56" s="4">
        <v>2</v>
      </c>
    </row>
    <row r="57" spans="1:15" ht="18.75" x14ac:dyDescent="0.2">
      <c r="A57" s="55" t="s">
        <v>10</v>
      </c>
      <c r="B57" s="56" t="s">
        <v>3</v>
      </c>
      <c r="C57" s="3">
        <f t="shared" si="2"/>
        <v>0.5</v>
      </c>
      <c r="D57" s="3">
        <v>9.4</v>
      </c>
      <c r="E57" s="4">
        <v>9.9</v>
      </c>
      <c r="F57" s="4">
        <v>10</v>
      </c>
      <c r="G57" s="4">
        <v>10.1</v>
      </c>
      <c r="H57" s="4">
        <v>10.199999999999999</v>
      </c>
      <c r="I57" s="4">
        <v>10.3</v>
      </c>
      <c r="J57" s="4">
        <v>10.4</v>
      </c>
      <c r="K57" s="4">
        <v>10.5</v>
      </c>
      <c r="L57" s="4">
        <v>10.6</v>
      </c>
      <c r="M57" s="4">
        <v>10.7</v>
      </c>
      <c r="N57" s="4">
        <v>10.8</v>
      </c>
      <c r="O57" s="4">
        <v>11.3</v>
      </c>
    </row>
    <row r="58" spans="1:15" ht="18.75" x14ac:dyDescent="0.2">
      <c r="A58" s="55" t="s">
        <v>11</v>
      </c>
      <c r="B58" s="56" t="s">
        <v>12</v>
      </c>
      <c r="C58" s="3">
        <f t="shared" si="2"/>
        <v>-9.9999999999999645E-2</v>
      </c>
      <c r="D58" s="3">
        <v>5</v>
      </c>
      <c r="E58" s="4">
        <v>4.9000000000000004</v>
      </c>
      <c r="F58" s="4">
        <f t="shared" si="11"/>
        <v>4.8000000000000007</v>
      </c>
      <c r="G58" s="4">
        <v>4.7</v>
      </c>
      <c r="H58" s="4">
        <v>4.8</v>
      </c>
      <c r="I58" s="4">
        <v>4.9000000000000004</v>
      </c>
      <c r="J58" s="4">
        <v>4.8</v>
      </c>
      <c r="K58" s="4">
        <v>4.9000000000000004</v>
      </c>
      <c r="L58" s="4">
        <v>5</v>
      </c>
      <c r="M58" s="4">
        <v>4.9000000000000004</v>
      </c>
      <c r="N58" s="4">
        <v>5</v>
      </c>
      <c r="O58" s="4">
        <v>5.0999999999999996</v>
      </c>
    </row>
    <row r="59" spans="1:15" ht="18.75" hidden="1" x14ac:dyDescent="0.2">
      <c r="A59" s="5" t="s">
        <v>13</v>
      </c>
      <c r="B59" s="3" t="s">
        <v>14</v>
      </c>
      <c r="C59" s="3" t="e">
        <f t="shared" si="2"/>
        <v>#VALUE!</v>
      </c>
      <c r="D59" s="3" t="s">
        <v>170</v>
      </c>
      <c r="E59" s="4" t="s">
        <v>170</v>
      </c>
      <c r="F59" s="4" t="s">
        <v>170</v>
      </c>
      <c r="G59" s="4" t="s">
        <v>170</v>
      </c>
      <c r="H59" s="4" t="s">
        <v>170</v>
      </c>
      <c r="I59" s="4" t="s">
        <v>170</v>
      </c>
      <c r="J59" s="4" t="s">
        <v>170</v>
      </c>
      <c r="K59" s="4" t="s">
        <v>170</v>
      </c>
      <c r="L59" s="4" t="s">
        <v>170</v>
      </c>
      <c r="M59" s="4" t="s">
        <v>170</v>
      </c>
      <c r="N59" s="4" t="s">
        <v>170</v>
      </c>
      <c r="O59" s="4" t="s">
        <v>170</v>
      </c>
    </row>
    <row r="60" spans="1:15" ht="18.75" hidden="1" x14ac:dyDescent="0.2">
      <c r="A60" s="5" t="s">
        <v>16</v>
      </c>
      <c r="B60" s="3" t="s">
        <v>3</v>
      </c>
      <c r="C60" s="3" t="e">
        <f t="shared" si="2"/>
        <v>#VALUE!</v>
      </c>
      <c r="D60" s="3" t="s">
        <v>170</v>
      </c>
      <c r="E60" s="4" t="s">
        <v>170</v>
      </c>
      <c r="F60" s="4" t="s">
        <v>170</v>
      </c>
      <c r="G60" s="4"/>
      <c r="H60" s="4" t="s">
        <v>170</v>
      </c>
      <c r="I60" s="4" t="s">
        <v>170</v>
      </c>
      <c r="J60" s="4" t="s">
        <v>170</v>
      </c>
      <c r="K60" s="4" t="s">
        <v>170</v>
      </c>
      <c r="L60" s="4" t="s">
        <v>170</v>
      </c>
      <c r="M60" s="4" t="s">
        <v>170</v>
      </c>
      <c r="N60" s="4" t="s">
        <v>170</v>
      </c>
      <c r="O60" s="4" t="s">
        <v>170</v>
      </c>
    </row>
    <row r="61" spans="1:15" ht="18.75" hidden="1" x14ac:dyDescent="0.2">
      <c r="A61" s="5" t="s">
        <v>17</v>
      </c>
      <c r="B61" s="3" t="s">
        <v>3</v>
      </c>
      <c r="C61" s="3" t="e">
        <f t="shared" si="2"/>
        <v>#VALUE!</v>
      </c>
      <c r="D61" s="3" t="s">
        <v>170</v>
      </c>
      <c r="E61" s="4" t="s">
        <v>170</v>
      </c>
      <c r="F61" s="4" t="s">
        <v>170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ht="18.75" hidden="1" x14ac:dyDescent="0.2">
      <c r="A62" s="5" t="s">
        <v>18</v>
      </c>
      <c r="B62" s="3" t="s">
        <v>3</v>
      </c>
      <c r="C62" s="3" t="e">
        <f t="shared" si="2"/>
        <v>#VALUE!</v>
      </c>
      <c r="D62" s="3" t="s">
        <v>170</v>
      </c>
      <c r="E62" s="4" t="s">
        <v>170</v>
      </c>
      <c r="F62" s="4" t="s">
        <v>170</v>
      </c>
      <c r="G62" s="4"/>
      <c r="H62" s="4"/>
      <c r="I62" s="4"/>
      <c r="J62" s="4"/>
      <c r="K62" s="4"/>
      <c r="L62" s="4"/>
      <c r="M62" s="4"/>
      <c r="N62" s="4"/>
      <c r="O62" s="4"/>
    </row>
    <row r="63" spans="1:15" ht="18.75" hidden="1" x14ac:dyDescent="0.2">
      <c r="A63" s="5" t="s">
        <v>19</v>
      </c>
      <c r="B63" s="3" t="s">
        <v>3</v>
      </c>
      <c r="C63" s="3" t="e">
        <f t="shared" si="2"/>
        <v>#VALUE!</v>
      </c>
      <c r="D63" s="3" t="s">
        <v>170</v>
      </c>
      <c r="E63" s="4" t="s">
        <v>170</v>
      </c>
      <c r="F63" s="4" t="s">
        <v>170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ht="18.75" hidden="1" x14ac:dyDescent="0.2">
      <c r="A64" s="5" t="s">
        <v>20</v>
      </c>
      <c r="B64" s="3" t="s">
        <v>3</v>
      </c>
      <c r="C64" s="3" t="e">
        <f t="shared" si="2"/>
        <v>#VALUE!</v>
      </c>
      <c r="D64" s="3" t="s">
        <v>170</v>
      </c>
      <c r="E64" s="4" t="s">
        <v>170</v>
      </c>
      <c r="F64" s="4" t="s">
        <v>170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ht="37.5" hidden="1" x14ac:dyDescent="0.2">
      <c r="A65" s="5" t="s">
        <v>21</v>
      </c>
      <c r="B65" s="3" t="s">
        <v>3</v>
      </c>
      <c r="C65" s="3" t="e">
        <f t="shared" si="2"/>
        <v>#VALUE!</v>
      </c>
      <c r="D65" s="3" t="s">
        <v>170</v>
      </c>
      <c r="E65" s="4" t="s">
        <v>170</v>
      </c>
      <c r="F65" s="4" t="s">
        <v>170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ht="18.75" hidden="1" x14ac:dyDescent="0.2">
      <c r="A66" s="9" t="s">
        <v>22</v>
      </c>
      <c r="B66" s="10" t="s">
        <v>23</v>
      </c>
      <c r="C66" s="3" t="e">
        <f t="shared" si="2"/>
        <v>#VALUE!</v>
      </c>
      <c r="D66" s="3" t="s">
        <v>170</v>
      </c>
      <c r="E66" s="4" t="s">
        <v>170</v>
      </c>
      <c r="F66" s="4" t="s">
        <v>170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ht="18.75" hidden="1" x14ac:dyDescent="0.2">
      <c r="A67" s="5" t="s">
        <v>24</v>
      </c>
      <c r="B67" s="3" t="s">
        <v>23</v>
      </c>
      <c r="C67" s="3" t="e">
        <f t="shared" si="2"/>
        <v>#VALUE!</v>
      </c>
      <c r="D67" s="3" t="s">
        <v>170</v>
      </c>
      <c r="E67" s="4" t="s">
        <v>170</v>
      </c>
      <c r="F67" s="4" t="s">
        <v>170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ht="18.75" hidden="1" x14ac:dyDescent="0.2">
      <c r="A68" s="5" t="s">
        <v>25</v>
      </c>
      <c r="B68" s="3" t="s">
        <v>23</v>
      </c>
      <c r="C68" s="3" t="e">
        <f t="shared" si="2"/>
        <v>#VALUE!</v>
      </c>
      <c r="D68" s="3" t="s">
        <v>170</v>
      </c>
      <c r="E68" s="4" t="s">
        <v>170</v>
      </c>
      <c r="F68" s="4" t="s">
        <v>170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ht="18.75" hidden="1" x14ac:dyDescent="0.2">
      <c r="A69" s="5" t="s">
        <v>26</v>
      </c>
      <c r="B69" s="3" t="s">
        <v>23</v>
      </c>
      <c r="C69" s="3" t="e">
        <f t="shared" si="2"/>
        <v>#VALUE!</v>
      </c>
      <c r="D69" s="3" t="s">
        <v>170</v>
      </c>
      <c r="E69" s="4" t="s">
        <v>170</v>
      </c>
      <c r="F69" s="4" t="s">
        <v>170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ht="18.75" hidden="1" x14ac:dyDescent="0.2">
      <c r="A70" s="5" t="s">
        <v>27</v>
      </c>
      <c r="B70" s="3" t="s">
        <v>23</v>
      </c>
      <c r="C70" s="3" t="e">
        <f t="shared" si="2"/>
        <v>#VALUE!</v>
      </c>
      <c r="D70" s="3" t="s">
        <v>170</v>
      </c>
      <c r="E70" s="4" t="s">
        <v>170</v>
      </c>
      <c r="F70" s="4" t="s">
        <v>170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ht="37.5" hidden="1" x14ac:dyDescent="0.2">
      <c r="A71" s="5" t="s">
        <v>28</v>
      </c>
      <c r="B71" s="3" t="s">
        <v>23</v>
      </c>
      <c r="C71" s="3" t="e">
        <f t="shared" si="2"/>
        <v>#VALUE!</v>
      </c>
      <c r="D71" s="3" t="s">
        <v>170</v>
      </c>
      <c r="E71" s="4" t="s">
        <v>170</v>
      </c>
      <c r="F71" s="4" t="s">
        <v>170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ht="37.5" hidden="1" x14ac:dyDescent="0.2">
      <c r="A72" s="5" t="s">
        <v>29</v>
      </c>
      <c r="B72" s="3" t="s">
        <v>23</v>
      </c>
      <c r="C72" s="3" t="e">
        <f t="shared" si="2"/>
        <v>#VALUE!</v>
      </c>
      <c r="D72" s="3" t="s">
        <v>170</v>
      </c>
      <c r="E72" s="4" t="s">
        <v>170</v>
      </c>
      <c r="F72" s="4" t="s">
        <v>170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ht="18.75" hidden="1" x14ac:dyDescent="0.2">
      <c r="A73" s="5" t="s">
        <v>30</v>
      </c>
      <c r="B73" s="3" t="s">
        <v>31</v>
      </c>
      <c r="C73" s="3" t="e">
        <f t="shared" si="2"/>
        <v>#VALUE!</v>
      </c>
      <c r="D73" s="3" t="s">
        <v>170</v>
      </c>
      <c r="E73" s="4" t="s">
        <v>170</v>
      </c>
      <c r="F73" s="4" t="s">
        <v>170</v>
      </c>
      <c r="G73" s="4"/>
      <c r="H73" s="4"/>
      <c r="I73" s="4"/>
      <c r="J73" s="4"/>
      <c r="K73" s="4"/>
      <c r="L73" s="4"/>
      <c r="M73" s="4"/>
      <c r="N73" s="4"/>
      <c r="O73" s="4"/>
    </row>
    <row r="74" spans="1:15" ht="18.75" hidden="1" x14ac:dyDescent="0.2">
      <c r="A74" s="5" t="s">
        <v>32</v>
      </c>
      <c r="B74" s="3" t="s">
        <v>12</v>
      </c>
      <c r="C74" s="3" t="e">
        <f t="shared" si="2"/>
        <v>#VALUE!</v>
      </c>
      <c r="D74" s="3" t="s">
        <v>170</v>
      </c>
      <c r="E74" s="4" t="s">
        <v>170</v>
      </c>
      <c r="F74" s="4" t="s">
        <v>170</v>
      </c>
      <c r="G74" s="4"/>
      <c r="H74" s="4"/>
      <c r="I74" s="4"/>
      <c r="J74" s="4"/>
      <c r="K74" s="4"/>
      <c r="L74" s="4"/>
      <c r="M74" s="4"/>
      <c r="N74" s="4"/>
      <c r="O74" s="4"/>
    </row>
    <row r="75" spans="1:15" ht="18.75" hidden="1" x14ac:dyDescent="0.2">
      <c r="A75" s="5" t="s">
        <v>33</v>
      </c>
      <c r="B75" s="3" t="s">
        <v>34</v>
      </c>
      <c r="C75" s="3" t="e">
        <f t="shared" si="2"/>
        <v>#VALUE!</v>
      </c>
      <c r="D75" s="3" t="s">
        <v>170</v>
      </c>
      <c r="E75" s="4" t="s">
        <v>170</v>
      </c>
      <c r="F75" s="4" t="s">
        <v>170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ht="75" hidden="1" x14ac:dyDescent="0.2">
      <c r="A76" s="5" t="s">
        <v>35</v>
      </c>
      <c r="B76" s="3" t="s">
        <v>14</v>
      </c>
      <c r="C76" s="3" t="e">
        <f t="shared" si="2"/>
        <v>#VALUE!</v>
      </c>
      <c r="D76" s="3" t="s">
        <v>170</v>
      </c>
      <c r="E76" s="4" t="s">
        <v>170</v>
      </c>
      <c r="F76" s="4" t="s">
        <v>170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ht="18.75" hidden="1" x14ac:dyDescent="0.2">
      <c r="A77" s="5" t="s">
        <v>36</v>
      </c>
      <c r="B77" s="3" t="s">
        <v>3</v>
      </c>
      <c r="C77" s="3" t="e">
        <f t="shared" si="2"/>
        <v>#VALUE!</v>
      </c>
      <c r="D77" s="3" t="s">
        <v>170</v>
      </c>
      <c r="E77" s="4" t="s">
        <v>170</v>
      </c>
      <c r="F77" s="4" t="s">
        <v>170</v>
      </c>
      <c r="G77" s="4"/>
      <c r="H77" s="4"/>
      <c r="I77" s="4"/>
      <c r="J77" s="4"/>
      <c r="K77" s="4"/>
      <c r="L77" s="4"/>
      <c r="M77" s="4"/>
      <c r="N77" s="4"/>
      <c r="O77" s="4"/>
    </row>
    <row r="78" spans="1:15" ht="18.75" hidden="1" x14ac:dyDescent="0.2">
      <c r="A78" s="5" t="s">
        <v>37</v>
      </c>
      <c r="B78" s="3" t="s">
        <v>15</v>
      </c>
      <c r="C78" s="3" t="e">
        <f t="shared" si="2"/>
        <v>#VALUE!</v>
      </c>
      <c r="D78" s="3" t="s">
        <v>170</v>
      </c>
      <c r="E78" s="4" t="s">
        <v>170</v>
      </c>
      <c r="F78" s="4" t="s">
        <v>170</v>
      </c>
      <c r="G78" s="4"/>
      <c r="H78" s="4"/>
      <c r="I78" s="4"/>
      <c r="J78" s="4"/>
      <c r="K78" s="4"/>
      <c r="L78" s="4"/>
      <c r="M78" s="4"/>
      <c r="N78" s="4"/>
      <c r="O78" s="4"/>
    </row>
    <row r="79" spans="1:15" ht="18.75" hidden="1" x14ac:dyDescent="0.2">
      <c r="A79" s="5" t="s">
        <v>38</v>
      </c>
      <c r="B79" s="3" t="s">
        <v>15</v>
      </c>
      <c r="C79" s="3" t="e">
        <f t="shared" si="2"/>
        <v>#VALUE!</v>
      </c>
      <c r="D79" s="3" t="s">
        <v>170</v>
      </c>
      <c r="E79" s="4" t="s">
        <v>170</v>
      </c>
      <c r="F79" s="4" t="s">
        <v>170</v>
      </c>
      <c r="G79" s="4"/>
      <c r="H79" s="4"/>
      <c r="I79" s="4"/>
      <c r="J79" s="4"/>
      <c r="K79" s="4"/>
      <c r="L79" s="4"/>
      <c r="M79" s="4"/>
      <c r="N79" s="4"/>
      <c r="O79" s="4"/>
    </row>
    <row r="80" spans="1:15" ht="18.75" hidden="1" x14ac:dyDescent="0.2">
      <c r="A80" s="5" t="s">
        <v>39</v>
      </c>
      <c r="B80" s="3" t="s">
        <v>3</v>
      </c>
      <c r="C80" s="3" t="e">
        <f t="shared" si="2"/>
        <v>#VALUE!</v>
      </c>
      <c r="D80" s="3" t="s">
        <v>170</v>
      </c>
      <c r="E80" s="4" t="s">
        <v>170</v>
      </c>
      <c r="F80" s="4" t="s">
        <v>170</v>
      </c>
      <c r="G80" s="4"/>
      <c r="H80" s="4"/>
      <c r="I80" s="4"/>
      <c r="J80" s="4"/>
      <c r="K80" s="4"/>
      <c r="L80" s="4"/>
      <c r="M80" s="4"/>
      <c r="N80" s="4"/>
      <c r="O80" s="4"/>
    </row>
    <row r="81" spans="1:15" ht="18.75" hidden="1" x14ac:dyDescent="0.2">
      <c r="A81" s="5" t="s">
        <v>40</v>
      </c>
      <c r="B81" s="3" t="s">
        <v>15</v>
      </c>
      <c r="C81" s="3" t="e">
        <f t="shared" ref="C81:C143" si="12">E81-D81</f>
        <v>#VALUE!</v>
      </c>
      <c r="D81" s="3" t="s">
        <v>170</v>
      </c>
      <c r="E81" s="4" t="s">
        <v>170</v>
      </c>
      <c r="F81" s="4" t="s">
        <v>170</v>
      </c>
      <c r="G81" s="4"/>
      <c r="H81" s="4"/>
      <c r="I81" s="4"/>
      <c r="J81" s="4"/>
      <c r="K81" s="4"/>
      <c r="L81" s="4"/>
      <c r="M81" s="4"/>
      <c r="N81" s="4"/>
      <c r="O81" s="4"/>
    </row>
    <row r="82" spans="1:15" ht="75" hidden="1" x14ac:dyDescent="0.2">
      <c r="A82" s="5" t="s">
        <v>65</v>
      </c>
      <c r="B82" s="3" t="s">
        <v>15</v>
      </c>
      <c r="C82" s="3" t="e">
        <f t="shared" si="12"/>
        <v>#VALUE!</v>
      </c>
      <c r="D82" s="3" t="s">
        <v>170</v>
      </c>
      <c r="E82" s="4" t="s">
        <v>170</v>
      </c>
      <c r="F82" s="4" t="s">
        <v>170</v>
      </c>
      <c r="G82" s="4"/>
      <c r="H82" s="4"/>
      <c r="I82" s="4"/>
      <c r="J82" s="4"/>
      <c r="K82" s="4"/>
      <c r="L82" s="4"/>
      <c r="M82" s="4"/>
      <c r="N82" s="4"/>
      <c r="O82" s="4"/>
    </row>
    <row r="83" spans="1:15" ht="47.25" hidden="1" customHeight="1" x14ac:dyDescent="0.2">
      <c r="A83" s="5" t="s">
        <v>41</v>
      </c>
      <c r="B83" s="3" t="s">
        <v>42</v>
      </c>
      <c r="C83" s="3" t="e">
        <f t="shared" si="12"/>
        <v>#VALUE!</v>
      </c>
      <c r="D83" s="3" t="s">
        <v>170</v>
      </c>
      <c r="E83" s="4" t="s">
        <v>170</v>
      </c>
      <c r="F83" s="4" t="s">
        <v>170</v>
      </c>
      <c r="G83" s="4"/>
      <c r="H83" s="4"/>
      <c r="I83" s="4"/>
      <c r="J83" s="4"/>
      <c r="K83" s="4"/>
      <c r="L83" s="4"/>
      <c r="M83" s="4"/>
      <c r="N83" s="4"/>
      <c r="O83" s="4"/>
    </row>
    <row r="84" spans="1:15" ht="18.75" hidden="1" x14ac:dyDescent="0.2">
      <c r="A84" s="5" t="s">
        <v>43</v>
      </c>
      <c r="B84" s="3" t="s">
        <v>44</v>
      </c>
      <c r="C84" s="3" t="e">
        <f t="shared" si="12"/>
        <v>#VALUE!</v>
      </c>
      <c r="D84" s="3" t="s">
        <v>170</v>
      </c>
      <c r="E84" s="4" t="s">
        <v>170</v>
      </c>
      <c r="F84" s="4" t="s">
        <v>170</v>
      </c>
      <c r="G84" s="4"/>
      <c r="H84" s="4"/>
      <c r="I84" s="4"/>
      <c r="J84" s="4"/>
      <c r="K84" s="4"/>
      <c r="L84" s="4"/>
      <c r="M84" s="4"/>
      <c r="N84" s="4"/>
      <c r="O84" s="4"/>
    </row>
    <row r="85" spans="1:15" ht="37.5" hidden="1" x14ac:dyDescent="0.2">
      <c r="A85" s="6" t="s">
        <v>45</v>
      </c>
      <c r="B85" s="3" t="s">
        <v>3</v>
      </c>
      <c r="C85" s="3" t="e">
        <f t="shared" si="12"/>
        <v>#VALUE!</v>
      </c>
      <c r="D85" s="3" t="s">
        <v>170</v>
      </c>
      <c r="E85" s="4" t="s">
        <v>170</v>
      </c>
      <c r="F85" s="4" t="s">
        <v>170</v>
      </c>
      <c r="G85" s="4"/>
      <c r="H85" s="4"/>
      <c r="I85" s="4"/>
      <c r="J85" s="4"/>
      <c r="K85" s="4"/>
      <c r="L85" s="4"/>
      <c r="M85" s="4"/>
      <c r="N85" s="4"/>
      <c r="O85" s="4"/>
    </row>
    <row r="86" spans="1:15" ht="37.5" hidden="1" x14ac:dyDescent="0.2">
      <c r="A86" s="6" t="s">
        <v>46</v>
      </c>
      <c r="B86" s="3" t="s">
        <v>47</v>
      </c>
      <c r="C86" s="3" t="e">
        <f t="shared" si="12"/>
        <v>#VALUE!</v>
      </c>
      <c r="D86" s="3" t="s">
        <v>170</v>
      </c>
      <c r="E86" s="4" t="s">
        <v>170</v>
      </c>
      <c r="F86" s="4" t="s">
        <v>170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ht="18.75" hidden="1" x14ac:dyDescent="0.2">
      <c r="A87" s="18" t="s">
        <v>48</v>
      </c>
      <c r="B87" s="3" t="s">
        <v>15</v>
      </c>
      <c r="C87" s="3" t="e">
        <f t="shared" si="12"/>
        <v>#VALUE!</v>
      </c>
      <c r="D87" s="3" t="s">
        <v>170</v>
      </c>
      <c r="E87" s="4" t="s">
        <v>170</v>
      </c>
      <c r="F87" s="4" t="s">
        <v>170</v>
      </c>
      <c r="G87" s="4"/>
      <c r="H87" s="4"/>
      <c r="I87" s="4"/>
      <c r="J87" s="4"/>
      <c r="K87" s="4"/>
      <c r="L87" s="4"/>
      <c r="M87" s="4"/>
      <c r="N87" s="4"/>
      <c r="O87" s="4"/>
    </row>
    <row r="88" spans="1:15" ht="18.75" hidden="1" x14ac:dyDescent="0.2">
      <c r="A88" s="19" t="s">
        <v>49</v>
      </c>
      <c r="B88" s="3" t="s">
        <v>1</v>
      </c>
      <c r="C88" s="3" t="e">
        <f t="shared" si="12"/>
        <v>#VALUE!</v>
      </c>
      <c r="D88" s="3" t="s">
        <v>170</v>
      </c>
      <c r="E88" s="4" t="s">
        <v>170</v>
      </c>
      <c r="F88" s="4" t="s">
        <v>170</v>
      </c>
      <c r="G88" s="4"/>
      <c r="H88" s="4"/>
      <c r="I88" s="4"/>
      <c r="J88" s="4"/>
      <c r="K88" s="4"/>
      <c r="L88" s="4"/>
      <c r="M88" s="4"/>
      <c r="N88" s="4"/>
      <c r="O88" s="4"/>
    </row>
    <row r="89" spans="1:15" ht="37.5" hidden="1" x14ac:dyDescent="0.2">
      <c r="A89" s="19" t="s">
        <v>50</v>
      </c>
      <c r="B89" s="3" t="s">
        <v>51</v>
      </c>
      <c r="C89" s="3" t="e">
        <f t="shared" si="12"/>
        <v>#VALUE!</v>
      </c>
      <c r="D89" s="3" t="s">
        <v>170</v>
      </c>
      <c r="E89" s="4" t="s">
        <v>170</v>
      </c>
      <c r="F89" s="4" t="s">
        <v>170</v>
      </c>
      <c r="G89" s="4"/>
      <c r="H89" s="4"/>
      <c r="I89" s="4"/>
      <c r="J89" s="4"/>
      <c r="K89" s="4"/>
      <c r="L89" s="4"/>
      <c r="M89" s="4"/>
      <c r="N89" s="4"/>
      <c r="O89" s="4"/>
    </row>
    <row r="90" spans="1:15" ht="18.75" x14ac:dyDescent="0.2">
      <c r="A90" s="22" t="s">
        <v>161</v>
      </c>
      <c r="B90" s="23"/>
      <c r="C90" s="30"/>
      <c r="D90" s="2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37.5" x14ac:dyDescent="0.2">
      <c r="A91" s="18" t="s">
        <v>98</v>
      </c>
      <c r="B91" s="3" t="s">
        <v>96</v>
      </c>
      <c r="C91" s="3">
        <f t="shared" si="12"/>
        <v>0</v>
      </c>
      <c r="D91" s="3">
        <v>583.1</v>
      </c>
      <c r="E91" s="3">
        <v>583.1</v>
      </c>
      <c r="F91" s="3">
        <v>583.1</v>
      </c>
      <c r="G91" s="3">
        <v>583.1</v>
      </c>
      <c r="H91" s="3">
        <v>583.1</v>
      </c>
      <c r="I91" s="3">
        <v>583.1</v>
      </c>
      <c r="J91" s="3">
        <v>583.1</v>
      </c>
      <c r="K91" s="3">
        <v>583.1</v>
      </c>
      <c r="L91" s="3">
        <v>583.1</v>
      </c>
      <c r="M91" s="3">
        <v>583.1</v>
      </c>
      <c r="N91" s="3">
        <v>583.1</v>
      </c>
      <c r="O91" s="3">
        <v>583.1</v>
      </c>
    </row>
    <row r="92" spans="1:15" ht="37.5" x14ac:dyDescent="0.2">
      <c r="A92" s="18" t="s">
        <v>97</v>
      </c>
      <c r="B92" s="3" t="s">
        <v>96</v>
      </c>
      <c r="C92" s="3">
        <v>1.2</v>
      </c>
      <c r="D92" s="3">
        <v>105.8</v>
      </c>
      <c r="E92" s="4">
        <v>106.6</v>
      </c>
      <c r="F92" s="4">
        <v>107.64</v>
      </c>
      <c r="G92" s="4">
        <f>H92*0.99</f>
        <v>107.7516</v>
      </c>
      <c r="H92" s="4">
        <f>F92+C92</f>
        <v>108.84</v>
      </c>
      <c r="I92" s="4">
        <f>H92*1.01</f>
        <v>109.92840000000001</v>
      </c>
      <c r="J92" s="4">
        <f>K92*0.99</f>
        <v>108.9396</v>
      </c>
      <c r="K92" s="4">
        <f>H92+C92</f>
        <v>110.04</v>
      </c>
      <c r="L92" s="4">
        <f>K92*1.01</f>
        <v>111.14040000000001</v>
      </c>
      <c r="M92" s="4">
        <f>N92*0.99</f>
        <v>110.1276</v>
      </c>
      <c r="N92" s="4">
        <f>K92+C92</f>
        <v>111.24000000000001</v>
      </c>
      <c r="O92" s="4">
        <f>N92*1.01</f>
        <v>112.35240000000002</v>
      </c>
    </row>
    <row r="93" spans="1:15" ht="18.75" x14ac:dyDescent="0.2">
      <c r="A93" s="22" t="s">
        <v>162</v>
      </c>
      <c r="B93" s="23"/>
      <c r="C93" s="30"/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37.5" x14ac:dyDescent="0.2">
      <c r="A94" s="18" t="s">
        <v>120</v>
      </c>
      <c r="B94" s="3" t="s">
        <v>91</v>
      </c>
      <c r="C94" s="3">
        <f t="shared" si="12"/>
        <v>347438</v>
      </c>
      <c r="D94" s="34">
        <v>337439</v>
      </c>
      <c r="E94" s="4">
        <v>684877</v>
      </c>
      <c r="F94" s="4">
        <v>742990</v>
      </c>
      <c r="G94" s="4">
        <v>269760</v>
      </c>
      <c r="H94" s="4">
        <v>272630</v>
      </c>
      <c r="I94" s="4">
        <v>275360</v>
      </c>
      <c r="J94" s="4">
        <v>117600</v>
      </c>
      <c r="K94" s="4">
        <v>118790</v>
      </c>
      <c r="L94" s="4">
        <v>119980</v>
      </c>
      <c r="M94" s="4">
        <v>118810</v>
      </c>
      <c r="N94" s="4">
        <v>120010</v>
      </c>
      <c r="O94" s="4">
        <v>121210</v>
      </c>
    </row>
    <row r="95" spans="1:15" ht="37.5" x14ac:dyDescent="0.2">
      <c r="A95" s="18" t="s">
        <v>62</v>
      </c>
      <c r="B95" s="3" t="s">
        <v>55</v>
      </c>
      <c r="C95" s="3"/>
      <c r="D95" s="3">
        <v>22.9</v>
      </c>
      <c r="E95" s="4">
        <v>197.3</v>
      </c>
      <c r="F95" s="4">
        <v>103.4</v>
      </c>
      <c r="G95" s="4">
        <v>34.299999999999997</v>
      </c>
      <c r="H95" s="4">
        <v>34.65</v>
      </c>
      <c r="I95" s="4">
        <v>35</v>
      </c>
      <c r="J95" s="4">
        <v>41.73</v>
      </c>
      <c r="K95" s="4">
        <v>41.73</v>
      </c>
      <c r="L95" s="58">
        <v>41.73</v>
      </c>
      <c r="M95" s="58">
        <v>96.86</v>
      </c>
      <c r="N95" s="58">
        <v>96.86</v>
      </c>
      <c r="O95" s="58">
        <v>96.86</v>
      </c>
    </row>
    <row r="96" spans="1:15" ht="18.75" x14ac:dyDescent="0.2">
      <c r="A96" s="18" t="s">
        <v>148</v>
      </c>
      <c r="B96" s="3" t="s">
        <v>149</v>
      </c>
      <c r="C96" s="3"/>
      <c r="D96" s="3"/>
      <c r="E96" s="4">
        <v>102.9</v>
      </c>
      <c r="F96" s="4">
        <v>104.9</v>
      </c>
      <c r="G96" s="4">
        <v>105.9</v>
      </c>
      <c r="H96" s="4">
        <v>105.9</v>
      </c>
      <c r="I96" s="4">
        <v>105.9</v>
      </c>
      <c r="J96" s="4">
        <v>104.4</v>
      </c>
      <c r="K96" s="4">
        <v>104.4</v>
      </c>
      <c r="L96" s="58">
        <v>104.4</v>
      </c>
      <c r="M96" s="58">
        <v>104.3</v>
      </c>
      <c r="N96" s="58">
        <v>104.3</v>
      </c>
      <c r="O96" s="58">
        <v>104.3</v>
      </c>
    </row>
    <row r="97" spans="1:15" ht="37.5" x14ac:dyDescent="0.2">
      <c r="A97" s="18" t="s">
        <v>125</v>
      </c>
      <c r="B97" s="3"/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37.5" x14ac:dyDescent="0.2">
      <c r="A98" s="19" t="s">
        <v>99</v>
      </c>
      <c r="B98" s="3" t="s">
        <v>100</v>
      </c>
      <c r="C98" s="3">
        <f t="shared" si="12"/>
        <v>65748</v>
      </c>
      <c r="D98" s="3">
        <v>532952</v>
      </c>
      <c r="E98" s="4">
        <v>598700</v>
      </c>
      <c r="F98" s="4">
        <v>350590</v>
      </c>
      <c r="G98" s="4">
        <v>123.45</v>
      </c>
      <c r="H98" s="4">
        <v>124.7</v>
      </c>
      <c r="I98" s="4">
        <v>125.95</v>
      </c>
      <c r="J98" s="4">
        <v>99</v>
      </c>
      <c r="K98" s="4">
        <v>100</v>
      </c>
      <c r="L98" s="4">
        <v>101</v>
      </c>
      <c r="M98" s="4">
        <v>99</v>
      </c>
      <c r="N98" s="4">
        <v>101</v>
      </c>
      <c r="O98" s="4">
        <v>102.01</v>
      </c>
    </row>
    <row r="99" spans="1:15" ht="37.5" x14ac:dyDescent="0.2">
      <c r="A99" s="19" t="s">
        <v>63</v>
      </c>
      <c r="B99" s="3" t="s">
        <v>100</v>
      </c>
      <c r="C99" s="3">
        <f t="shared" si="12"/>
        <v>-765140</v>
      </c>
      <c r="D99" s="3">
        <v>851317</v>
      </c>
      <c r="E99" s="4">
        <v>86177</v>
      </c>
      <c r="F99" s="4">
        <v>392400</v>
      </c>
      <c r="G99" s="4">
        <v>146450</v>
      </c>
      <c r="H99" s="4">
        <v>147930</v>
      </c>
      <c r="I99" s="4">
        <v>149410</v>
      </c>
      <c r="J99" s="4">
        <v>18600</v>
      </c>
      <c r="K99" s="4">
        <v>18790</v>
      </c>
      <c r="L99" s="4">
        <v>18980</v>
      </c>
      <c r="M99" s="4">
        <v>18820</v>
      </c>
      <c r="N99" s="4">
        <v>19010</v>
      </c>
      <c r="O99" s="4">
        <v>19200</v>
      </c>
    </row>
    <row r="100" spans="1:15" ht="18.75" x14ac:dyDescent="0.2">
      <c r="A100" s="19" t="s">
        <v>101</v>
      </c>
      <c r="B100" s="3"/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37.5" x14ac:dyDescent="0.2">
      <c r="A101" s="18" t="s">
        <v>171</v>
      </c>
      <c r="B101" s="3" t="s">
        <v>100</v>
      </c>
      <c r="C101" s="3">
        <f t="shared" si="12"/>
        <v>68416</v>
      </c>
      <c r="D101" s="3">
        <v>0</v>
      </c>
      <c r="E101" s="4">
        <v>68416</v>
      </c>
      <c r="F101" s="4">
        <v>311.23</v>
      </c>
      <c r="G101" s="4">
        <v>128.30000000000001</v>
      </c>
      <c r="H101" s="4">
        <v>129.6</v>
      </c>
      <c r="I101" s="4">
        <v>130.9</v>
      </c>
      <c r="J101" s="4" t="s">
        <v>170</v>
      </c>
      <c r="K101" s="4" t="s">
        <v>170</v>
      </c>
      <c r="L101" s="4" t="s">
        <v>170</v>
      </c>
      <c r="M101" s="4" t="s">
        <v>170</v>
      </c>
      <c r="N101" s="4" t="s">
        <v>170</v>
      </c>
      <c r="O101" s="4" t="s">
        <v>170</v>
      </c>
    </row>
    <row r="102" spans="1:15" ht="37.5" x14ac:dyDescent="0.2">
      <c r="A102" s="18" t="s">
        <v>102</v>
      </c>
      <c r="B102" s="3" t="s">
        <v>100</v>
      </c>
      <c r="C102" s="3">
        <f t="shared" si="12"/>
        <v>-67723</v>
      </c>
      <c r="D102" s="3">
        <v>77727</v>
      </c>
      <c r="E102" s="4">
        <v>10004</v>
      </c>
      <c r="F102" s="4">
        <v>73173</v>
      </c>
      <c r="G102" s="4">
        <v>10152</v>
      </c>
      <c r="H102" s="4">
        <v>10254</v>
      </c>
      <c r="I102" s="4">
        <v>10357</v>
      </c>
      <c r="J102" s="4">
        <v>10507</v>
      </c>
      <c r="K102" s="4">
        <v>10613</v>
      </c>
      <c r="L102" s="4">
        <v>10720</v>
      </c>
      <c r="M102" s="4">
        <v>10717</v>
      </c>
      <c r="N102" s="4">
        <v>10826</v>
      </c>
      <c r="O102" s="4">
        <v>10934</v>
      </c>
    </row>
    <row r="103" spans="1:15" ht="18.75" x14ac:dyDescent="0.2">
      <c r="A103" s="18" t="s">
        <v>103</v>
      </c>
      <c r="B103" s="3"/>
      <c r="C103" s="3"/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37.5" x14ac:dyDescent="0.2">
      <c r="A104" s="19" t="s">
        <v>104</v>
      </c>
      <c r="B104" s="3" t="s">
        <v>100</v>
      </c>
      <c r="C104" s="3">
        <f t="shared" si="12"/>
        <v>-50247</v>
      </c>
      <c r="D104" s="3">
        <v>53181</v>
      </c>
      <c r="E104" s="4">
        <v>2934</v>
      </c>
      <c r="F104" s="4">
        <v>25524</v>
      </c>
      <c r="G104" s="4">
        <v>2815</v>
      </c>
      <c r="H104" s="4">
        <v>2963</v>
      </c>
      <c r="I104" s="4">
        <v>2993</v>
      </c>
      <c r="J104" s="4">
        <v>3036</v>
      </c>
      <c r="K104" s="4">
        <v>3067</v>
      </c>
      <c r="L104" s="4">
        <v>3113</v>
      </c>
      <c r="M104" s="4">
        <v>3097</v>
      </c>
      <c r="N104" s="4">
        <v>3128</v>
      </c>
      <c r="O104" s="4">
        <v>3160</v>
      </c>
    </row>
    <row r="105" spans="1:15" ht="37.5" x14ac:dyDescent="0.2">
      <c r="A105" s="19" t="s">
        <v>121</v>
      </c>
      <c r="B105" s="3" t="s">
        <v>100</v>
      </c>
      <c r="C105" s="3">
        <f t="shared" si="12"/>
        <v>-16412</v>
      </c>
      <c r="D105" s="3">
        <v>23175</v>
      </c>
      <c r="E105" s="4">
        <v>6763</v>
      </c>
      <c r="F105" s="4">
        <v>43469</v>
      </c>
      <c r="G105" s="4">
        <v>6148</v>
      </c>
      <c r="H105" s="4">
        <v>6831</v>
      </c>
      <c r="I105" s="4">
        <v>6899</v>
      </c>
      <c r="J105" s="4">
        <v>6999</v>
      </c>
      <c r="K105" s="4">
        <v>7070</v>
      </c>
      <c r="L105" s="4">
        <v>7176</v>
      </c>
      <c r="M105" s="4">
        <v>7136</v>
      </c>
      <c r="N105" s="4">
        <v>7211</v>
      </c>
      <c r="O105" s="4">
        <v>7283</v>
      </c>
    </row>
    <row r="106" spans="1:15" ht="37.5" x14ac:dyDescent="0.2">
      <c r="A106" s="19" t="s">
        <v>105</v>
      </c>
      <c r="B106" s="3" t="s">
        <v>100</v>
      </c>
      <c r="C106" s="3">
        <f t="shared" si="12"/>
        <v>-1064</v>
      </c>
      <c r="D106" s="3">
        <v>1371</v>
      </c>
      <c r="E106" s="4">
        <v>307</v>
      </c>
      <c r="F106" s="4">
        <v>4180</v>
      </c>
      <c r="G106" s="4">
        <v>456</v>
      </c>
      <c r="H106" s="4">
        <v>461</v>
      </c>
      <c r="I106" s="4">
        <v>465</v>
      </c>
      <c r="J106" s="4">
        <v>472</v>
      </c>
      <c r="K106" s="4">
        <v>477</v>
      </c>
      <c r="L106" s="4">
        <v>484</v>
      </c>
      <c r="M106" s="4">
        <v>481</v>
      </c>
      <c r="N106" s="4">
        <v>486</v>
      </c>
      <c r="O106" s="4">
        <v>491</v>
      </c>
    </row>
    <row r="107" spans="1:15" ht="37.5" x14ac:dyDescent="0.2">
      <c r="A107" s="19" t="s">
        <v>106</v>
      </c>
      <c r="B107" s="3" t="s">
        <v>91</v>
      </c>
      <c r="C107" s="3">
        <f t="shared" si="12"/>
        <v>218418</v>
      </c>
      <c r="D107" s="3">
        <v>4672837</v>
      </c>
      <c r="E107" s="35">
        <v>4891255</v>
      </c>
      <c r="F107" s="35">
        <v>6896515</v>
      </c>
      <c r="G107" s="35">
        <f>H107*0.995</f>
        <v>7172526.1550000003</v>
      </c>
      <c r="H107" s="35">
        <v>7208569</v>
      </c>
      <c r="I107" s="35">
        <f>H107*1.005</f>
        <v>7244611.8449999988</v>
      </c>
      <c r="J107" s="35">
        <f>K107*0.995</f>
        <v>7282212.9649999999</v>
      </c>
      <c r="K107" s="35">
        <v>7318807</v>
      </c>
      <c r="L107" s="35">
        <f>K107*1.005</f>
        <v>7355401.0349999992</v>
      </c>
      <c r="M107" s="35">
        <f>N107*0.995</f>
        <v>7358522.5</v>
      </c>
      <c r="N107" s="35">
        <v>7395500</v>
      </c>
      <c r="O107" s="35">
        <f>N107*1.005</f>
        <v>7432477.4999999991</v>
      </c>
    </row>
    <row r="108" spans="1:15" ht="37.5" x14ac:dyDescent="0.2">
      <c r="A108" s="19" t="s">
        <v>107</v>
      </c>
      <c r="B108" s="3" t="s">
        <v>91</v>
      </c>
      <c r="C108" s="3">
        <f t="shared" si="12"/>
        <v>113074</v>
      </c>
      <c r="D108" s="3">
        <v>193500</v>
      </c>
      <c r="E108" s="35">
        <v>306574</v>
      </c>
      <c r="F108" s="35">
        <v>2037539</v>
      </c>
      <c r="G108" s="35">
        <f>H108*0.995</f>
        <v>6862032.4249999998</v>
      </c>
      <c r="H108" s="35">
        <v>6896515</v>
      </c>
      <c r="I108" s="35">
        <f>H108*1.005</f>
        <v>6930997.5749999993</v>
      </c>
      <c r="J108" s="35">
        <f>K108*0.995</f>
        <v>6971719.2350000003</v>
      </c>
      <c r="K108" s="35">
        <v>7006753</v>
      </c>
      <c r="L108" s="35">
        <f>K108*1.005</f>
        <v>7041786.7649999997</v>
      </c>
      <c r="M108" s="35">
        <f>N108*0.995</f>
        <v>7048028.7699999996</v>
      </c>
      <c r="N108" s="35">
        <v>7083446</v>
      </c>
      <c r="O108" s="35">
        <f>N108*1.005</f>
        <v>7118863.2299999995</v>
      </c>
    </row>
    <row r="109" spans="1:15" ht="37.5" x14ac:dyDescent="0.2">
      <c r="A109" s="19" t="s">
        <v>108</v>
      </c>
      <c r="B109" s="3" t="s">
        <v>56</v>
      </c>
      <c r="C109" s="3">
        <f t="shared" si="12"/>
        <v>0.39999999999999858</v>
      </c>
      <c r="D109" s="3">
        <v>42.6</v>
      </c>
      <c r="E109" s="4">
        <v>43</v>
      </c>
      <c r="F109" s="4">
        <v>44.1</v>
      </c>
      <c r="G109" s="4">
        <v>44.1</v>
      </c>
      <c r="H109" s="4">
        <v>44.1</v>
      </c>
      <c r="I109" s="4">
        <v>44.1</v>
      </c>
      <c r="J109" s="4">
        <v>44.1</v>
      </c>
      <c r="K109" s="4">
        <v>44.1</v>
      </c>
      <c r="L109" s="4">
        <v>44.1</v>
      </c>
      <c r="M109" s="4">
        <v>44.1</v>
      </c>
      <c r="N109" s="4">
        <v>44.1</v>
      </c>
      <c r="O109" s="4">
        <v>44.1</v>
      </c>
    </row>
    <row r="110" spans="1:15" ht="37.5" x14ac:dyDescent="0.2">
      <c r="A110" s="22" t="s">
        <v>163</v>
      </c>
      <c r="B110" s="23"/>
      <c r="C110" s="23"/>
      <c r="D110" s="23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40.5" customHeight="1" x14ac:dyDescent="0.2">
      <c r="A111" s="18" t="s">
        <v>83</v>
      </c>
      <c r="B111" s="3" t="s">
        <v>61</v>
      </c>
      <c r="C111" s="3">
        <f t="shared" si="12"/>
        <v>1</v>
      </c>
      <c r="D111" s="40">
        <v>56</v>
      </c>
      <c r="E111" s="43">
        <v>57</v>
      </c>
      <c r="F111" s="43">
        <v>58</v>
      </c>
      <c r="G111" s="43">
        <v>59</v>
      </c>
      <c r="H111" s="43">
        <v>59</v>
      </c>
      <c r="I111" s="43">
        <v>59</v>
      </c>
      <c r="J111" s="43">
        <v>60</v>
      </c>
      <c r="K111" s="43">
        <v>60</v>
      </c>
      <c r="L111" s="43">
        <v>60</v>
      </c>
      <c r="M111" s="43">
        <v>61</v>
      </c>
      <c r="N111" s="43">
        <v>61</v>
      </c>
      <c r="O111" s="43">
        <v>61</v>
      </c>
    </row>
    <row r="112" spans="1:15" ht="56.25" x14ac:dyDescent="0.2">
      <c r="A112" s="18" t="s">
        <v>85</v>
      </c>
      <c r="B112" s="7" t="s">
        <v>109</v>
      </c>
      <c r="C112" s="3">
        <f t="shared" si="12"/>
        <v>2</v>
      </c>
      <c r="D112" s="42">
        <v>429</v>
      </c>
      <c r="E112" s="43">
        <v>431</v>
      </c>
      <c r="F112" s="43">
        <v>433</v>
      </c>
      <c r="G112" s="43">
        <v>434</v>
      </c>
      <c r="H112" s="43">
        <v>434</v>
      </c>
      <c r="I112" s="43">
        <v>434</v>
      </c>
      <c r="J112" s="43">
        <v>435</v>
      </c>
      <c r="K112" s="43">
        <v>435</v>
      </c>
      <c r="L112" s="43">
        <v>435</v>
      </c>
      <c r="M112" s="43">
        <v>436</v>
      </c>
      <c r="N112" s="43">
        <v>436</v>
      </c>
      <c r="O112" s="43">
        <v>436</v>
      </c>
    </row>
    <row r="113" spans="1:15" ht="37.5" x14ac:dyDescent="0.2">
      <c r="A113" s="18" t="s">
        <v>84</v>
      </c>
      <c r="B113" s="3" t="s">
        <v>91</v>
      </c>
      <c r="C113" s="3">
        <f t="shared" si="12"/>
        <v>11615</v>
      </c>
      <c r="D113" s="41">
        <v>293452</v>
      </c>
      <c r="E113" s="14">
        <v>305067</v>
      </c>
      <c r="F113" s="15">
        <f>E113+C113</f>
        <v>316682</v>
      </c>
      <c r="G113" s="4">
        <f>H113*0.99</f>
        <v>325014.02999999997</v>
      </c>
      <c r="H113" s="4">
        <f>F113+C113</f>
        <v>328297</v>
      </c>
      <c r="I113" s="4">
        <f>H113*1.01</f>
        <v>331579.97000000003</v>
      </c>
      <c r="J113" s="4">
        <f>K113*0.99</f>
        <v>336512.88</v>
      </c>
      <c r="K113" s="4">
        <f>H113+C113</f>
        <v>339912</v>
      </c>
      <c r="L113" s="4">
        <f>K113*1.01</f>
        <v>343311.12</v>
      </c>
      <c r="M113" s="4">
        <f>N113*0.99</f>
        <v>348011.73</v>
      </c>
      <c r="N113" s="4">
        <f>K113+C113</f>
        <v>351527</v>
      </c>
      <c r="O113" s="4">
        <f>N113*1.01</f>
        <v>355042.27</v>
      </c>
    </row>
    <row r="114" spans="1:15" ht="23.25" customHeight="1" x14ac:dyDescent="0.2">
      <c r="A114" s="18"/>
      <c r="B114" s="3" t="s">
        <v>87</v>
      </c>
      <c r="C114" s="3"/>
      <c r="D114" s="41">
        <v>101.74</v>
      </c>
      <c r="E114" s="35">
        <f>E113/D113*100</f>
        <v>103.9580578765863</v>
      </c>
      <c r="F114" s="15">
        <f>F113/E113*100</f>
        <v>103.80736035034927</v>
      </c>
      <c r="G114" s="4">
        <f>G113/F113*100</f>
        <v>102.63103997069614</v>
      </c>
      <c r="H114" s="4">
        <f>H113/F113*100</f>
        <v>103.66771714211734</v>
      </c>
      <c r="I114" s="4">
        <f t="shared" ref="I114:O114" si="13">I113/F113*100</f>
        <v>104.7043943135385</v>
      </c>
      <c r="J114" s="4">
        <f t="shared" si="13"/>
        <v>103.53795496151352</v>
      </c>
      <c r="K114" s="4">
        <f t="shared" si="13"/>
        <v>103.53795496151351</v>
      </c>
      <c r="L114" s="4">
        <f t="shared" si="13"/>
        <v>103.53795496151351</v>
      </c>
      <c r="M114" s="4">
        <f t="shared" si="13"/>
        <v>103.41706088634706</v>
      </c>
      <c r="N114" s="4">
        <f t="shared" si="13"/>
        <v>103.41706088634706</v>
      </c>
      <c r="O114" s="4">
        <f t="shared" si="13"/>
        <v>103.41706088634706</v>
      </c>
    </row>
    <row r="115" spans="1:15" ht="18.75" x14ac:dyDescent="0.2">
      <c r="A115" s="22" t="s">
        <v>164</v>
      </c>
      <c r="B115" s="23"/>
      <c r="C115" s="23"/>
      <c r="D115" s="25"/>
      <c r="E115" s="26"/>
      <c r="F115" s="27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37.5" x14ac:dyDescent="0.2">
      <c r="A116" s="18" t="s">
        <v>123</v>
      </c>
      <c r="B116" s="3" t="s">
        <v>52</v>
      </c>
      <c r="C116" s="3">
        <f t="shared" si="12"/>
        <v>-201155</v>
      </c>
      <c r="D116" s="36">
        <f>D117+D118</f>
        <v>995611</v>
      </c>
      <c r="E116" s="35">
        <f>E117+E118</f>
        <v>794456</v>
      </c>
      <c r="F116" s="35">
        <f t="shared" ref="F116:O116" si="14">F117+F118</f>
        <v>806856</v>
      </c>
      <c r="G116" s="35">
        <f t="shared" si="14"/>
        <v>805556</v>
      </c>
      <c r="H116" s="35">
        <f t="shared" si="14"/>
        <v>813693</v>
      </c>
      <c r="I116" s="35">
        <f t="shared" si="14"/>
        <v>821830</v>
      </c>
      <c r="J116" s="35">
        <f t="shared" si="14"/>
        <v>829723</v>
      </c>
      <c r="K116" s="35">
        <f t="shared" si="14"/>
        <v>838104</v>
      </c>
      <c r="L116" s="35">
        <f t="shared" si="14"/>
        <v>846485</v>
      </c>
      <c r="M116" s="35">
        <f t="shared" si="14"/>
        <v>862912</v>
      </c>
      <c r="N116" s="35">
        <f t="shared" si="14"/>
        <v>871628</v>
      </c>
      <c r="O116" s="35">
        <f t="shared" si="14"/>
        <v>880345</v>
      </c>
    </row>
    <row r="117" spans="1:15" ht="18.75" x14ac:dyDescent="0.2">
      <c r="A117" s="18" t="s">
        <v>110</v>
      </c>
      <c r="B117" s="3" t="s">
        <v>52</v>
      </c>
      <c r="C117" s="3">
        <f t="shared" si="12"/>
        <v>-198422</v>
      </c>
      <c r="D117" s="36">
        <v>992153</v>
      </c>
      <c r="E117" s="35">
        <v>793731</v>
      </c>
      <c r="F117" s="15">
        <v>801668</v>
      </c>
      <c r="G117" s="4">
        <v>805556</v>
      </c>
      <c r="H117" s="4">
        <v>813693</v>
      </c>
      <c r="I117" s="4">
        <v>821830</v>
      </c>
      <c r="J117" s="4">
        <v>829723</v>
      </c>
      <c r="K117" s="4">
        <v>838104</v>
      </c>
      <c r="L117" s="4">
        <v>846485</v>
      </c>
      <c r="M117" s="4">
        <v>862912</v>
      </c>
      <c r="N117" s="4">
        <v>871628</v>
      </c>
      <c r="O117" s="4">
        <v>880345</v>
      </c>
    </row>
    <row r="118" spans="1:15" ht="18.75" x14ac:dyDescent="0.2">
      <c r="A118" s="18" t="s">
        <v>126</v>
      </c>
      <c r="B118" s="3" t="s">
        <v>52</v>
      </c>
      <c r="C118" s="3">
        <f t="shared" si="12"/>
        <v>-2733</v>
      </c>
      <c r="D118" s="36">
        <v>3458</v>
      </c>
      <c r="E118" s="35">
        <v>725</v>
      </c>
      <c r="F118" s="35">
        <v>5188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</row>
    <row r="119" spans="1:15" ht="37.5" x14ac:dyDescent="0.2">
      <c r="A119" s="22" t="s">
        <v>165</v>
      </c>
      <c r="B119" s="23"/>
      <c r="C119" s="23"/>
      <c r="D119" s="25"/>
      <c r="E119" s="26"/>
      <c r="F119" s="27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39" x14ac:dyDescent="0.2">
      <c r="A120" s="57" t="s">
        <v>150</v>
      </c>
      <c r="B120" s="56" t="s">
        <v>151</v>
      </c>
      <c r="C120" s="49"/>
      <c r="D120" s="12">
        <v>375825.5</v>
      </c>
      <c r="E120" s="11">
        <v>400263.7</v>
      </c>
      <c r="F120" s="15">
        <v>538235.272</v>
      </c>
      <c r="G120" s="59">
        <v>354788.8</v>
      </c>
      <c r="H120" s="59">
        <v>354788.8</v>
      </c>
      <c r="I120" s="59">
        <v>354788.8</v>
      </c>
      <c r="J120" s="59">
        <v>340423</v>
      </c>
      <c r="K120" s="59">
        <v>340423</v>
      </c>
      <c r="L120" s="59">
        <v>340423</v>
      </c>
      <c r="M120" s="59">
        <v>348629.9</v>
      </c>
      <c r="N120" s="59">
        <v>348629.9</v>
      </c>
      <c r="O120" s="59">
        <v>348629.9</v>
      </c>
    </row>
    <row r="121" spans="1:15" ht="18.75" x14ac:dyDescent="0.2">
      <c r="A121" s="50" t="s">
        <v>152</v>
      </c>
      <c r="B121" s="56" t="s">
        <v>151</v>
      </c>
      <c r="C121" s="49"/>
      <c r="D121" s="12">
        <v>102025.2</v>
      </c>
      <c r="E121" s="11">
        <v>99695.1</v>
      </c>
      <c r="F121" s="15">
        <v>101781</v>
      </c>
      <c r="G121" s="59">
        <v>105005</v>
      </c>
      <c r="H121" s="59">
        <v>105005</v>
      </c>
      <c r="I121" s="59">
        <v>105005</v>
      </c>
      <c r="J121" s="59">
        <v>108806</v>
      </c>
      <c r="K121" s="59">
        <v>108806</v>
      </c>
      <c r="L121" s="59">
        <v>108806</v>
      </c>
      <c r="M121" s="59">
        <v>114453</v>
      </c>
      <c r="N121" s="59">
        <v>114453</v>
      </c>
      <c r="O121" s="59">
        <v>114453</v>
      </c>
    </row>
    <row r="122" spans="1:15" ht="18.75" x14ac:dyDescent="0.2">
      <c r="A122" s="50" t="s">
        <v>154</v>
      </c>
      <c r="B122" s="56" t="s">
        <v>151</v>
      </c>
      <c r="C122" s="49"/>
      <c r="D122" s="12">
        <v>93618.4</v>
      </c>
      <c r="E122" s="11">
        <v>92103.1</v>
      </c>
      <c r="F122" s="15">
        <v>96315</v>
      </c>
      <c r="G122" s="59">
        <v>98826</v>
      </c>
      <c r="H122" s="59">
        <v>98826</v>
      </c>
      <c r="I122" s="59">
        <v>98826</v>
      </c>
      <c r="J122" s="59">
        <v>102974</v>
      </c>
      <c r="K122" s="59">
        <v>102974</v>
      </c>
      <c r="L122" s="59">
        <v>102974</v>
      </c>
      <c r="M122" s="59">
        <v>108771</v>
      </c>
      <c r="N122" s="59">
        <v>108771</v>
      </c>
      <c r="O122" s="59">
        <v>108771</v>
      </c>
    </row>
    <row r="123" spans="1:15" ht="18.75" x14ac:dyDescent="0.2">
      <c r="A123" s="50" t="s">
        <v>153</v>
      </c>
      <c r="B123" s="56" t="s">
        <v>151</v>
      </c>
      <c r="C123" s="49"/>
      <c r="D123" s="12">
        <v>8406.7999999999993</v>
      </c>
      <c r="E123" s="11">
        <v>7592</v>
      </c>
      <c r="F123" s="15">
        <v>5466</v>
      </c>
      <c r="G123" s="59">
        <v>6179</v>
      </c>
      <c r="H123" s="59">
        <v>6179</v>
      </c>
      <c r="I123" s="59">
        <v>6179</v>
      </c>
      <c r="J123" s="59">
        <v>5832</v>
      </c>
      <c r="K123" s="59">
        <v>5832</v>
      </c>
      <c r="L123" s="59">
        <v>5832</v>
      </c>
      <c r="M123" s="59">
        <v>5682</v>
      </c>
      <c r="N123" s="59">
        <v>5682</v>
      </c>
      <c r="O123" s="59">
        <v>5682</v>
      </c>
    </row>
    <row r="124" spans="1:15" ht="18.75" x14ac:dyDescent="0.2">
      <c r="A124" s="50" t="s">
        <v>155</v>
      </c>
      <c r="B124" s="56" t="s">
        <v>151</v>
      </c>
      <c r="C124" s="49"/>
      <c r="D124" s="12">
        <v>273800.3</v>
      </c>
      <c r="E124" s="11">
        <v>300568.7</v>
      </c>
      <c r="F124" s="15">
        <v>436454.272</v>
      </c>
      <c r="G124" s="59">
        <v>249785.8</v>
      </c>
      <c r="H124" s="59">
        <v>249785.8</v>
      </c>
      <c r="I124" s="59">
        <v>249785.8</v>
      </c>
      <c r="J124" s="59">
        <v>231617</v>
      </c>
      <c r="K124" s="59">
        <v>231617</v>
      </c>
      <c r="L124" s="59">
        <v>231617</v>
      </c>
      <c r="M124" s="59">
        <v>234176.9</v>
      </c>
      <c r="N124" s="59">
        <v>234176.9</v>
      </c>
      <c r="O124" s="59">
        <v>234176.9</v>
      </c>
    </row>
    <row r="125" spans="1:15" ht="39" x14ac:dyDescent="0.2">
      <c r="A125" s="57" t="s">
        <v>168</v>
      </c>
      <c r="B125" s="56" t="s">
        <v>151</v>
      </c>
      <c r="C125" s="49"/>
      <c r="D125" s="12">
        <v>376374.8</v>
      </c>
      <c r="E125" s="11">
        <v>398879.9</v>
      </c>
      <c r="F125" s="15">
        <v>540505.60600000003</v>
      </c>
      <c r="G125" s="59">
        <v>354788.8</v>
      </c>
      <c r="H125" s="59">
        <v>354788.8</v>
      </c>
      <c r="I125" s="59">
        <v>354788.8</v>
      </c>
      <c r="J125" s="59">
        <v>340423</v>
      </c>
      <c r="K125" s="59">
        <v>340423</v>
      </c>
      <c r="L125" s="59">
        <v>340423</v>
      </c>
      <c r="M125" s="59">
        <v>348629.9</v>
      </c>
      <c r="N125" s="59">
        <v>348629.9</v>
      </c>
      <c r="O125" s="59">
        <v>348629.9</v>
      </c>
    </row>
    <row r="126" spans="1:15" ht="23.25" customHeight="1" x14ac:dyDescent="0.2">
      <c r="A126" s="57" t="s">
        <v>169</v>
      </c>
      <c r="B126" s="56" t="s">
        <v>151</v>
      </c>
      <c r="C126" s="49"/>
      <c r="D126" s="12">
        <v>-549.29999999999995</v>
      </c>
      <c r="E126" s="11">
        <v>1383.8</v>
      </c>
      <c r="F126" s="15">
        <v>-2270.3000000000002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</row>
    <row r="127" spans="1:15" ht="41.25" customHeight="1" x14ac:dyDescent="0.2">
      <c r="A127" s="57" t="s">
        <v>156</v>
      </c>
      <c r="B127" s="56" t="s">
        <v>151</v>
      </c>
      <c r="C127" s="49"/>
      <c r="D127" s="12">
        <v>0</v>
      </c>
      <c r="E127" s="11">
        <v>0</v>
      </c>
      <c r="F127" s="15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ht="18.75" x14ac:dyDescent="0.2">
      <c r="A128" s="22" t="s">
        <v>166</v>
      </c>
      <c r="B128" s="23"/>
      <c r="C128" s="23"/>
      <c r="D128" s="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8.75" x14ac:dyDescent="0.2">
      <c r="A129" s="19" t="s">
        <v>147</v>
      </c>
      <c r="B129" s="3" t="s">
        <v>109</v>
      </c>
      <c r="C129" s="3">
        <f t="shared" si="12"/>
        <v>-300</v>
      </c>
      <c r="D129" s="3">
        <v>12100</v>
      </c>
      <c r="E129" s="13">
        <v>11800</v>
      </c>
      <c r="F129" s="13">
        <v>11800</v>
      </c>
      <c r="G129" s="13">
        <v>11800</v>
      </c>
      <c r="H129" s="13">
        <v>11800</v>
      </c>
      <c r="I129" s="13">
        <v>11800</v>
      </c>
      <c r="J129" s="13">
        <v>11800</v>
      </c>
      <c r="K129" s="13">
        <v>11800</v>
      </c>
      <c r="L129" s="13">
        <v>11800</v>
      </c>
      <c r="M129" s="13">
        <v>11800</v>
      </c>
      <c r="N129" s="13">
        <v>11800</v>
      </c>
      <c r="O129" s="13">
        <v>11800</v>
      </c>
    </row>
    <row r="130" spans="1:15" ht="18.75" x14ac:dyDescent="0.2">
      <c r="A130" s="19" t="s">
        <v>111</v>
      </c>
      <c r="B130" s="3" t="s">
        <v>109</v>
      </c>
      <c r="C130" s="3">
        <f t="shared" si="12"/>
        <v>-300</v>
      </c>
      <c r="D130" s="3">
        <v>12100</v>
      </c>
      <c r="E130" s="13">
        <v>11800</v>
      </c>
      <c r="F130" s="13">
        <v>11800</v>
      </c>
      <c r="G130" s="13">
        <v>11800</v>
      </c>
      <c r="H130" s="13">
        <v>11800</v>
      </c>
      <c r="I130" s="13">
        <v>11800</v>
      </c>
      <c r="J130" s="13">
        <v>11800</v>
      </c>
      <c r="K130" s="13">
        <v>11800</v>
      </c>
      <c r="L130" s="13">
        <v>11800</v>
      </c>
      <c r="M130" s="13">
        <v>11800</v>
      </c>
      <c r="N130" s="13">
        <v>11800</v>
      </c>
      <c r="O130" s="13">
        <v>11800</v>
      </c>
    </row>
    <row r="131" spans="1:15" ht="45" customHeight="1" x14ac:dyDescent="0.2">
      <c r="A131" s="19" t="s">
        <v>141</v>
      </c>
      <c r="B131" s="3" t="s">
        <v>109</v>
      </c>
      <c r="C131" s="3">
        <f t="shared" si="12"/>
        <v>-17</v>
      </c>
      <c r="D131" s="3">
        <v>179</v>
      </c>
      <c r="E131" s="13">
        <v>162</v>
      </c>
      <c r="F131" s="13">
        <v>162</v>
      </c>
      <c r="G131" s="13">
        <v>162</v>
      </c>
      <c r="H131" s="13">
        <v>162</v>
      </c>
      <c r="I131" s="13">
        <v>162</v>
      </c>
      <c r="J131" s="13">
        <v>162</v>
      </c>
      <c r="K131" s="13">
        <v>162</v>
      </c>
      <c r="L131" s="13">
        <v>162</v>
      </c>
      <c r="M131" s="13">
        <v>162</v>
      </c>
      <c r="N131" s="13">
        <v>162</v>
      </c>
      <c r="O131" s="13">
        <v>162</v>
      </c>
    </row>
    <row r="132" spans="1:15" ht="21" customHeight="1" x14ac:dyDescent="0.2">
      <c r="A132" s="19" t="s">
        <v>134</v>
      </c>
      <c r="B132" s="3" t="s">
        <v>109</v>
      </c>
      <c r="C132" s="3"/>
      <c r="D132" s="3" t="s">
        <v>170</v>
      </c>
      <c r="E132" s="4" t="s">
        <v>170</v>
      </c>
      <c r="F132" s="4" t="s">
        <v>170</v>
      </c>
      <c r="G132" s="3" t="s">
        <v>170</v>
      </c>
      <c r="H132" s="4" t="s">
        <v>170</v>
      </c>
      <c r="I132" s="4" t="s">
        <v>170</v>
      </c>
      <c r="J132" s="3" t="s">
        <v>170</v>
      </c>
      <c r="K132" s="4" t="s">
        <v>170</v>
      </c>
      <c r="L132" s="4" t="s">
        <v>170</v>
      </c>
      <c r="M132" s="3" t="s">
        <v>170</v>
      </c>
      <c r="N132" s="4" t="s">
        <v>170</v>
      </c>
      <c r="O132" s="4" t="s">
        <v>170</v>
      </c>
    </row>
    <row r="133" spans="1:15" ht="18.75" x14ac:dyDescent="0.2">
      <c r="A133" s="19" t="s">
        <v>142</v>
      </c>
      <c r="B133" s="3" t="s">
        <v>56</v>
      </c>
      <c r="C133" s="3"/>
      <c r="D133" s="3">
        <v>1.4</v>
      </c>
      <c r="E133" s="4">
        <v>1.4</v>
      </c>
      <c r="F133" s="4">
        <v>1.3</v>
      </c>
      <c r="G133" s="4">
        <v>1.3</v>
      </c>
      <c r="H133" s="4">
        <v>1.3</v>
      </c>
      <c r="I133" s="4">
        <v>1.3</v>
      </c>
      <c r="J133" s="4">
        <v>1.3</v>
      </c>
      <c r="K133" s="4">
        <v>1.3</v>
      </c>
      <c r="L133" s="4">
        <v>1.3</v>
      </c>
      <c r="M133" s="4">
        <v>1.3</v>
      </c>
      <c r="N133" s="4">
        <v>1.3</v>
      </c>
      <c r="O133" s="4">
        <v>1.3</v>
      </c>
    </row>
    <row r="134" spans="1:15" ht="18.75" x14ac:dyDescent="0.2">
      <c r="A134" s="19" t="s">
        <v>146</v>
      </c>
      <c r="B134" s="3" t="s">
        <v>143</v>
      </c>
      <c r="C134" s="3"/>
      <c r="D134" s="34">
        <f>D131/D129*100</f>
        <v>1.4793388429752066</v>
      </c>
      <c r="E134" s="34">
        <f t="shared" ref="E134:O134" si="15">E131/E129*100</f>
        <v>1.3728813559322035</v>
      </c>
      <c r="F134" s="34">
        <f t="shared" si="15"/>
        <v>1.3728813559322035</v>
      </c>
      <c r="G134" s="34">
        <f t="shared" si="15"/>
        <v>1.3728813559322035</v>
      </c>
      <c r="H134" s="34">
        <f t="shared" si="15"/>
        <v>1.3728813559322035</v>
      </c>
      <c r="I134" s="34">
        <f t="shared" si="15"/>
        <v>1.3728813559322035</v>
      </c>
      <c r="J134" s="34">
        <f t="shared" si="15"/>
        <v>1.3728813559322035</v>
      </c>
      <c r="K134" s="34">
        <f t="shared" si="15"/>
        <v>1.3728813559322035</v>
      </c>
      <c r="L134" s="34">
        <f t="shared" si="15"/>
        <v>1.3728813559322035</v>
      </c>
      <c r="M134" s="34">
        <f t="shared" si="15"/>
        <v>1.3728813559322035</v>
      </c>
      <c r="N134" s="34">
        <f t="shared" si="15"/>
        <v>1.3728813559322035</v>
      </c>
      <c r="O134" s="34">
        <f t="shared" si="15"/>
        <v>1.3728813559322035</v>
      </c>
    </row>
    <row r="135" spans="1:15" ht="42" customHeight="1" x14ac:dyDescent="0.2">
      <c r="A135" s="19" t="s">
        <v>124</v>
      </c>
      <c r="B135" s="3" t="s">
        <v>109</v>
      </c>
      <c r="C135" s="3">
        <f t="shared" si="12"/>
        <v>-130</v>
      </c>
      <c r="D135" s="3">
        <v>4560</v>
      </c>
      <c r="E135" s="4">
        <v>4430</v>
      </c>
      <c r="F135" s="4">
        <v>4374</v>
      </c>
      <c r="G135" s="4">
        <v>4320</v>
      </c>
      <c r="H135" s="4">
        <v>4368</v>
      </c>
      <c r="I135" s="4">
        <v>4410</v>
      </c>
      <c r="J135" s="4">
        <v>4320</v>
      </c>
      <c r="K135" s="4">
        <v>4361</v>
      </c>
      <c r="L135" s="4">
        <v>4400</v>
      </c>
      <c r="M135" s="4">
        <v>4320</v>
      </c>
      <c r="N135" s="4">
        <v>4362</v>
      </c>
      <c r="O135" s="4">
        <v>4410</v>
      </c>
    </row>
    <row r="136" spans="1:15" ht="37.5" x14ac:dyDescent="0.2">
      <c r="A136" s="19" t="s">
        <v>113</v>
      </c>
      <c r="B136" s="8" t="s">
        <v>114</v>
      </c>
      <c r="C136" s="3">
        <f t="shared" si="12"/>
        <v>1555</v>
      </c>
      <c r="D136" s="3">
        <v>20285</v>
      </c>
      <c r="E136" s="4">
        <v>21840</v>
      </c>
      <c r="F136" s="4">
        <v>23168</v>
      </c>
      <c r="G136" s="4">
        <v>23773.37</v>
      </c>
      <c r="H136" s="4">
        <v>24014</v>
      </c>
      <c r="I136" s="4">
        <v>24253.64</v>
      </c>
      <c r="J136" s="4">
        <v>25002.11</v>
      </c>
      <c r="K136" s="4">
        <v>25255</v>
      </c>
      <c r="L136" s="4">
        <v>25507.200000000001</v>
      </c>
      <c r="M136" s="4">
        <v>26246.2</v>
      </c>
      <c r="N136" s="4">
        <v>26511</v>
      </c>
      <c r="O136" s="4">
        <v>26776.42</v>
      </c>
    </row>
    <row r="137" spans="1:15" ht="18.75" x14ac:dyDescent="0.2">
      <c r="A137" s="19"/>
      <c r="B137" s="8" t="s">
        <v>87</v>
      </c>
      <c r="C137" s="3"/>
      <c r="D137" s="3">
        <v>101.8</v>
      </c>
      <c r="E137" s="4">
        <v>107.66</v>
      </c>
      <c r="F137" s="4">
        <f>F136/E136*100</f>
        <v>106.08058608058609</v>
      </c>
      <c r="G137" s="4">
        <f>G136/F136*100</f>
        <v>102.61295752762432</v>
      </c>
      <c r="H137" s="4">
        <f>H136/F136*100</f>
        <v>103.65158839779005</v>
      </c>
      <c r="I137" s="4">
        <f t="shared" ref="I137:O137" si="16">I136/F136*100</f>
        <v>104.68594613259667</v>
      </c>
      <c r="J137" s="4">
        <f t="shared" si="16"/>
        <v>105.16855624591719</v>
      </c>
      <c r="K137" s="4">
        <f t="shared" si="16"/>
        <v>105.16781877238277</v>
      </c>
      <c r="L137" s="4">
        <f t="shared" si="16"/>
        <v>105.16854377322333</v>
      </c>
      <c r="M137" s="4">
        <f t="shared" si="16"/>
        <v>104.97594003066142</v>
      </c>
      <c r="N137" s="4">
        <f t="shared" si="16"/>
        <v>104.97327261928331</v>
      </c>
      <c r="O137" s="4">
        <f t="shared" si="16"/>
        <v>104.97592836532431</v>
      </c>
    </row>
    <row r="138" spans="1:15" ht="42.75" customHeight="1" x14ac:dyDescent="0.2">
      <c r="A138" s="18" t="s">
        <v>112</v>
      </c>
      <c r="B138" s="3" t="s">
        <v>52</v>
      </c>
      <c r="C138" s="3">
        <f t="shared" si="12"/>
        <v>51000</v>
      </c>
      <c r="D138" s="44">
        <v>1110000</v>
      </c>
      <c r="E138" s="13">
        <v>1161000</v>
      </c>
      <c r="F138" s="13">
        <v>1216000</v>
      </c>
      <c r="G138" s="13">
        <v>1246110</v>
      </c>
      <c r="H138" s="13">
        <v>1259000</v>
      </c>
      <c r="I138" s="13">
        <v>1271280</v>
      </c>
      <c r="J138" s="13">
        <v>1308410</v>
      </c>
      <c r="K138" s="13">
        <v>1322000</v>
      </c>
      <c r="L138" s="13">
        <v>1334840</v>
      </c>
      <c r="M138" s="13">
        <v>1373830</v>
      </c>
      <c r="N138" s="13">
        <v>1388000</v>
      </c>
      <c r="O138" s="13">
        <v>1401590</v>
      </c>
    </row>
    <row r="139" spans="1:15" ht="37.5" x14ac:dyDescent="0.2">
      <c r="A139" s="19" t="s">
        <v>115</v>
      </c>
      <c r="B139" s="8" t="s">
        <v>114</v>
      </c>
      <c r="C139" s="3">
        <f t="shared" si="12"/>
        <v>1918</v>
      </c>
      <c r="D139" s="3">
        <v>22191</v>
      </c>
      <c r="E139" s="4">
        <v>24109</v>
      </c>
      <c r="F139" s="4">
        <v>26925.1</v>
      </c>
      <c r="G139" s="4">
        <v>27050.5</v>
      </c>
      <c r="H139" s="4">
        <v>27380</v>
      </c>
      <c r="I139" s="4">
        <v>27350</v>
      </c>
      <c r="J139" s="4">
        <v>27669.14</v>
      </c>
      <c r="K139" s="4">
        <v>27949</v>
      </c>
      <c r="L139" s="4">
        <v>28228.11</v>
      </c>
      <c r="M139" s="4">
        <v>29110.82</v>
      </c>
      <c r="N139" s="4">
        <v>29405</v>
      </c>
      <c r="O139" s="4">
        <v>29698.92</v>
      </c>
    </row>
    <row r="140" spans="1:15" ht="18.75" x14ac:dyDescent="0.2">
      <c r="A140" s="19"/>
      <c r="B140" s="8" t="s">
        <v>87</v>
      </c>
      <c r="C140" s="3"/>
      <c r="D140" s="3">
        <v>107.6</v>
      </c>
      <c r="E140" s="4">
        <v>108.64</v>
      </c>
      <c r="F140" s="4">
        <f>F139/E139*100</f>
        <v>111.68070015346964</v>
      </c>
      <c r="G140" s="4">
        <f>G139/F139*100</f>
        <v>100.46573643180527</v>
      </c>
      <c r="H140" s="4">
        <f>H139/F139*100</f>
        <v>101.68950161744989</v>
      </c>
      <c r="I140" s="4">
        <f t="shared" ref="I140:O140" si="17">I139/F139*100</f>
        <v>101.57808141845341</v>
      </c>
      <c r="J140" s="4">
        <f t="shared" si="17"/>
        <v>102.2869817563446</v>
      </c>
      <c r="K140" s="4">
        <f t="shared" si="17"/>
        <v>102.0781592403214</v>
      </c>
      <c r="L140" s="4">
        <f t="shared" si="17"/>
        <v>103.21063985374772</v>
      </c>
      <c r="M140" s="4">
        <f t="shared" si="17"/>
        <v>105.21042576675677</v>
      </c>
      <c r="N140" s="4">
        <f t="shared" si="17"/>
        <v>105.2094887115818</v>
      </c>
      <c r="O140" s="4">
        <f t="shared" si="17"/>
        <v>105.21044448246799</v>
      </c>
    </row>
    <row r="141" spans="1:15" ht="37.5" x14ac:dyDescent="0.2">
      <c r="A141" s="19" t="s">
        <v>116</v>
      </c>
      <c r="B141" s="3" t="s">
        <v>114</v>
      </c>
      <c r="C141" s="3">
        <f t="shared" si="12"/>
        <v>1087</v>
      </c>
      <c r="D141" s="3">
        <v>8867</v>
      </c>
      <c r="E141" s="4">
        <v>9954</v>
      </c>
      <c r="F141" s="4">
        <v>9984</v>
      </c>
      <c r="G141" s="4">
        <f>H141*0.99</f>
        <v>10082.16</v>
      </c>
      <c r="H141" s="4">
        <v>10184</v>
      </c>
      <c r="I141" s="4">
        <f>H141*1.01</f>
        <v>10285.84</v>
      </c>
      <c r="J141" s="4">
        <f>K141*0.99</f>
        <v>10280.16</v>
      </c>
      <c r="K141" s="4">
        <v>10384</v>
      </c>
      <c r="L141" s="4">
        <f>K141*1.01</f>
        <v>10487.84</v>
      </c>
      <c r="M141" s="4">
        <f>N141*0.99</f>
        <v>10478.16</v>
      </c>
      <c r="N141" s="4">
        <v>10584</v>
      </c>
      <c r="O141" s="4">
        <f>N141*1.01</f>
        <v>10689.84</v>
      </c>
    </row>
    <row r="142" spans="1:15" ht="30.75" customHeight="1" x14ac:dyDescent="0.2">
      <c r="A142" s="22" t="s">
        <v>167</v>
      </c>
      <c r="B142" s="28"/>
      <c r="C142" s="23"/>
      <c r="D142" s="28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37.5" x14ac:dyDescent="0.2">
      <c r="A143" s="19" t="s">
        <v>57</v>
      </c>
      <c r="B143" s="8" t="s">
        <v>91</v>
      </c>
      <c r="C143" s="3">
        <f t="shared" si="12"/>
        <v>216900</v>
      </c>
      <c r="D143" s="8">
        <v>435200</v>
      </c>
      <c r="E143" s="4">
        <v>652100</v>
      </c>
      <c r="F143" s="4">
        <f>E143*F144*F145/10000</f>
        <v>683104.74659999995</v>
      </c>
      <c r="G143" s="4">
        <f t="shared" ref="G143:O143" si="18">F143*G144*G145/10000</f>
        <v>717680.77645390562</v>
      </c>
      <c r="H143" s="4">
        <f t="shared" si="18"/>
        <v>754744.68247309106</v>
      </c>
      <c r="I143" s="4">
        <f t="shared" si="18"/>
        <v>794498.59438831371</v>
      </c>
      <c r="J143" s="4">
        <f t="shared" si="18"/>
        <v>837977.52996621421</v>
      </c>
      <c r="K143" s="4">
        <f t="shared" si="18"/>
        <v>884698.12917195051</v>
      </c>
      <c r="L143" s="4">
        <f t="shared" si="18"/>
        <v>934933.94304072147</v>
      </c>
      <c r="M143" s="4">
        <f t="shared" si="18"/>
        <v>989945.45624923741</v>
      </c>
      <c r="N143" s="4">
        <f t="shared" si="18"/>
        <v>1049213.4907148792</v>
      </c>
      <c r="O143" s="4">
        <f t="shared" si="18"/>
        <v>1113110.5922994155</v>
      </c>
    </row>
    <row r="144" spans="1:15" ht="37.5" x14ac:dyDescent="0.2">
      <c r="A144" s="19" t="s">
        <v>117</v>
      </c>
      <c r="B144" s="8" t="s">
        <v>93</v>
      </c>
      <c r="C144" s="3"/>
      <c r="D144" s="8">
        <v>97.1</v>
      </c>
      <c r="E144" s="4">
        <v>143.69999999999999</v>
      </c>
      <c r="F144" s="4">
        <v>102.1</v>
      </c>
      <c r="G144" s="4">
        <v>102.2</v>
      </c>
      <c r="H144" s="4">
        <v>102.3</v>
      </c>
      <c r="I144" s="4">
        <v>102.4</v>
      </c>
      <c r="J144" s="4">
        <v>102.5</v>
      </c>
      <c r="K144" s="4">
        <v>102.6</v>
      </c>
      <c r="L144" s="4">
        <v>102.7</v>
      </c>
      <c r="M144" s="4">
        <v>102.8</v>
      </c>
      <c r="N144" s="4">
        <v>102.9</v>
      </c>
      <c r="O144" s="4">
        <v>103</v>
      </c>
    </row>
    <row r="145" spans="1:15" ht="18.75" x14ac:dyDescent="0.2">
      <c r="A145" s="18" t="s">
        <v>58</v>
      </c>
      <c r="B145" s="8" t="s">
        <v>56</v>
      </c>
      <c r="C145" s="3">
        <f t="shared" ref="C145:C148" si="19">E145-D145</f>
        <v>-5.1999999999999886</v>
      </c>
      <c r="D145" s="8">
        <v>107.6</v>
      </c>
      <c r="E145" s="4">
        <v>102.4</v>
      </c>
      <c r="F145" s="4">
        <v>102.6</v>
      </c>
      <c r="G145" s="4">
        <v>102.8</v>
      </c>
      <c r="H145" s="4">
        <v>102.8</v>
      </c>
      <c r="I145" s="4">
        <v>102.8</v>
      </c>
      <c r="J145" s="4">
        <v>102.9</v>
      </c>
      <c r="K145" s="4">
        <v>102.9</v>
      </c>
      <c r="L145" s="4">
        <v>102.9</v>
      </c>
      <c r="M145" s="4">
        <v>103</v>
      </c>
      <c r="N145" s="4">
        <v>103</v>
      </c>
      <c r="O145" s="4">
        <v>103</v>
      </c>
    </row>
    <row r="146" spans="1:15" ht="37.5" x14ac:dyDescent="0.2">
      <c r="A146" s="19" t="s">
        <v>59</v>
      </c>
      <c r="B146" s="8" t="s">
        <v>91</v>
      </c>
      <c r="C146" s="3">
        <f t="shared" si="19"/>
        <v>53700</v>
      </c>
      <c r="D146" s="8">
        <v>58500</v>
      </c>
      <c r="E146" s="4">
        <v>112200</v>
      </c>
      <c r="F146" s="4">
        <f>E146*F147*F148/10000</f>
        <v>113279.925</v>
      </c>
      <c r="G146" s="4">
        <f t="shared" ref="G146:O146" si="20">F146*G147*G148/10000</f>
        <v>104690.13484709999</v>
      </c>
      <c r="H146" s="4">
        <f t="shared" si="20"/>
        <v>106545.24403659059</v>
      </c>
      <c r="I146" s="4">
        <f t="shared" si="20"/>
        <v>108542.7542717886</v>
      </c>
      <c r="J146" s="4">
        <f t="shared" si="20"/>
        <v>110792.84556784277</v>
      </c>
      <c r="K146" s="4">
        <f t="shared" si="20"/>
        <v>113203.69788739903</v>
      </c>
      <c r="L146" s="4">
        <f t="shared" si="20"/>
        <v>115783.61016225285</v>
      </c>
      <c r="M146" s="4">
        <f t="shared" si="20"/>
        <v>118647.63354322634</v>
      </c>
      <c r="N146" s="4">
        <f t="shared" si="20"/>
        <v>121705.06441200172</v>
      </c>
      <c r="O146" s="4">
        <f t="shared" si="20"/>
        <v>124967.0035483722</v>
      </c>
    </row>
    <row r="147" spans="1:15" ht="37.5" x14ac:dyDescent="0.2">
      <c r="A147" s="19" t="s">
        <v>118</v>
      </c>
      <c r="B147" s="8" t="s">
        <v>93</v>
      </c>
      <c r="C147" s="3"/>
      <c r="D147" s="8">
        <v>99.2</v>
      </c>
      <c r="E147" s="4" t="s">
        <v>174</v>
      </c>
      <c r="F147" s="4">
        <v>98.5</v>
      </c>
      <c r="G147" s="4">
        <v>89.9</v>
      </c>
      <c r="H147" s="4">
        <v>99</v>
      </c>
      <c r="I147" s="4">
        <v>99.1</v>
      </c>
      <c r="J147" s="4">
        <v>99.1</v>
      </c>
      <c r="K147" s="4">
        <v>99.2</v>
      </c>
      <c r="L147" s="4">
        <v>99.3</v>
      </c>
      <c r="M147" s="4">
        <v>99.2</v>
      </c>
      <c r="N147" s="4">
        <v>99.3</v>
      </c>
      <c r="O147" s="4">
        <v>99.4</v>
      </c>
    </row>
    <row r="148" spans="1:15" ht="18.75" x14ac:dyDescent="0.2">
      <c r="A148" s="18" t="s">
        <v>60</v>
      </c>
      <c r="B148" s="8" t="s">
        <v>56</v>
      </c>
      <c r="C148" s="3">
        <f t="shared" si="19"/>
        <v>-5.5999999999999943</v>
      </c>
      <c r="D148" s="8">
        <v>107.6</v>
      </c>
      <c r="E148" s="4">
        <v>102</v>
      </c>
      <c r="F148" s="4">
        <v>102.5</v>
      </c>
      <c r="G148" s="4">
        <v>102.8</v>
      </c>
      <c r="H148" s="4">
        <v>102.8</v>
      </c>
      <c r="I148" s="4">
        <v>102.8</v>
      </c>
      <c r="J148" s="4">
        <v>103</v>
      </c>
      <c r="K148" s="4">
        <v>103</v>
      </c>
      <c r="L148" s="4">
        <v>103</v>
      </c>
      <c r="M148" s="4">
        <v>103.3</v>
      </c>
      <c r="N148" s="4">
        <v>103.3</v>
      </c>
      <c r="O148" s="4">
        <v>103.3</v>
      </c>
    </row>
  </sheetData>
  <mergeCells count="13">
    <mergeCell ref="A2:O2"/>
    <mergeCell ref="A3:O3"/>
    <mergeCell ref="A4:O4"/>
    <mergeCell ref="A7:A10"/>
    <mergeCell ref="B7:B10"/>
    <mergeCell ref="E8:E10"/>
    <mergeCell ref="F8:F10"/>
    <mergeCell ref="D8:D10"/>
    <mergeCell ref="A5:O5"/>
    <mergeCell ref="G8:I8"/>
    <mergeCell ref="J8:L8"/>
    <mergeCell ref="M8:O8"/>
    <mergeCell ref="C7:C10"/>
  </mergeCells>
  <phoneticPr fontId="4" type="noConversion"/>
  <pageMargins left="0.19685039370078741" right="0.19685039370078741" top="0.39370078740157483" bottom="0.19685039370078741" header="0" footer="0"/>
  <pageSetup paperSize="9" scale="48" fitToHeight="0" orientation="landscape" r:id="rId1"/>
  <headerFooter alignWithMargins="0"/>
  <ignoredErrors>
    <ignoredError sqref="D116:E116 E19 F23 F51:F53 G15:O15 G12 F14:O14 G16 F19:O19 G20 G21 G22 F116:O116 G34 E114:O114 F113:O113 G92:O92 G107:O107 G108:I108 G141:O141 J108:O108 E32 E30 N29 K29 H29 G29 I29:J29 L29:M29 O29 F137:O137 F140:O140 E25:O25 N24 K24 G24 I24:J24 L24:M24 O24 F146:O146 F143:O143 F37 G37:O37 F55:F56 F58 E41:O41 E43:J43 L43:O43 I13:J13 L13:M13 O13 I12:J12 L12:M12 O12 I16:J16 L16:M16 O16 I20:J20 I21:J21 I22:J22 L20:M20 L21:M21 L22:M22 O20 O21 O22 J34:O34" unlockedFormula="1"/>
    <ignoredError sqref="F30:F32 G31:O31 G32:O32 G30:O30 K43" formula="1" unlockedFormula="1"/>
    <ignoredError sqref="E134:O134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4"/>
  <sheetViews>
    <sheetView workbookViewId="0">
      <selection activeCell="D22" sqref="D22"/>
    </sheetView>
  </sheetViews>
  <sheetFormatPr defaultRowHeight="12.75" x14ac:dyDescent="0.2"/>
  <cols>
    <col min="1" max="1" width="40" customWidth="1"/>
    <col min="2" max="2" width="14.140625" customWidth="1"/>
    <col min="3" max="3" width="12.7109375" customWidth="1"/>
    <col min="4" max="4" width="12.28515625" customWidth="1"/>
    <col min="5" max="5" width="12.7109375" customWidth="1"/>
    <col min="6" max="6" width="13.7109375" customWidth="1"/>
    <col min="7" max="7" width="12.42578125" customWidth="1"/>
    <col min="8" max="8" width="11" customWidth="1"/>
    <col min="9" max="9" width="13" customWidth="1"/>
    <col min="10" max="10" width="12.28515625" customWidth="1"/>
    <col min="11" max="11" width="11.5703125" customWidth="1"/>
    <col min="12" max="12" width="13.5703125" customWidth="1"/>
    <col min="13" max="13" width="12.85546875" customWidth="1"/>
    <col min="14" max="14" width="12.5703125" customWidth="1"/>
  </cols>
  <sheetData>
    <row r="3" spans="1:14" ht="15.75" x14ac:dyDescent="0.2">
      <c r="A3" s="71" t="s">
        <v>165</v>
      </c>
      <c r="B3" s="74" t="s">
        <v>177</v>
      </c>
      <c r="C3" s="37" t="s">
        <v>68</v>
      </c>
      <c r="D3" s="54" t="s">
        <v>68</v>
      </c>
      <c r="E3" s="54" t="s">
        <v>69</v>
      </c>
      <c r="F3" s="54" t="s">
        <v>70</v>
      </c>
      <c r="G3" s="54"/>
      <c r="H3" s="54"/>
      <c r="I3" s="54"/>
      <c r="J3" s="54"/>
      <c r="K3" s="54"/>
      <c r="L3" s="54"/>
      <c r="M3" s="54"/>
      <c r="N3" s="54"/>
    </row>
    <row r="4" spans="1:14" ht="15.75" x14ac:dyDescent="0.2">
      <c r="A4" s="72"/>
      <c r="B4" s="75"/>
      <c r="C4" s="70">
        <v>2016</v>
      </c>
      <c r="D4" s="70">
        <v>2017</v>
      </c>
      <c r="E4" s="70">
        <v>2018</v>
      </c>
      <c r="F4" s="70">
        <v>2019</v>
      </c>
      <c r="G4" s="70"/>
      <c r="H4" s="70"/>
      <c r="I4" s="70">
        <v>2020</v>
      </c>
      <c r="J4" s="70"/>
      <c r="K4" s="70"/>
      <c r="L4" s="70">
        <v>2021</v>
      </c>
      <c r="M4" s="70"/>
      <c r="N4" s="70"/>
    </row>
    <row r="5" spans="1:14" ht="30" customHeight="1" x14ac:dyDescent="0.2">
      <c r="A5" s="72"/>
      <c r="B5" s="75"/>
      <c r="C5" s="70"/>
      <c r="D5" s="70"/>
      <c r="E5" s="70"/>
      <c r="F5" s="37" t="s">
        <v>130</v>
      </c>
      <c r="G5" s="37" t="s">
        <v>127</v>
      </c>
      <c r="H5" s="37" t="s">
        <v>128</v>
      </c>
      <c r="I5" s="37" t="s">
        <v>130</v>
      </c>
      <c r="J5" s="37" t="s">
        <v>127</v>
      </c>
      <c r="K5" s="37" t="s">
        <v>128</v>
      </c>
      <c r="L5" s="37" t="s">
        <v>130</v>
      </c>
      <c r="M5" s="37" t="s">
        <v>127</v>
      </c>
      <c r="N5" s="37" t="s">
        <v>128</v>
      </c>
    </row>
    <row r="6" spans="1:14" ht="23.25" customHeight="1" x14ac:dyDescent="0.2">
      <c r="A6" s="73"/>
      <c r="B6" s="76"/>
      <c r="C6" s="70"/>
      <c r="D6" s="70"/>
      <c r="E6" s="70"/>
      <c r="F6" s="37" t="s">
        <v>71</v>
      </c>
      <c r="G6" s="37" t="s">
        <v>72</v>
      </c>
      <c r="H6" s="37" t="s">
        <v>129</v>
      </c>
      <c r="I6" s="37" t="s">
        <v>71</v>
      </c>
      <c r="J6" s="37" t="s">
        <v>72</v>
      </c>
      <c r="K6" s="37" t="s">
        <v>129</v>
      </c>
      <c r="L6" s="37" t="s">
        <v>71</v>
      </c>
      <c r="M6" s="37" t="s">
        <v>72</v>
      </c>
      <c r="N6" s="37" t="s">
        <v>129</v>
      </c>
    </row>
    <row r="7" spans="1:14" ht="36" customHeight="1" x14ac:dyDescent="0.2">
      <c r="A7" s="51" t="s">
        <v>150</v>
      </c>
      <c r="B7" s="52" t="s">
        <v>151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30.75" customHeight="1" x14ac:dyDescent="0.2">
      <c r="A8" s="51" t="s">
        <v>152</v>
      </c>
      <c r="B8" s="52" t="s">
        <v>151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5.75" customHeight="1" x14ac:dyDescent="0.2">
      <c r="A9" s="51" t="s">
        <v>154</v>
      </c>
      <c r="B9" s="52" t="s">
        <v>151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5.75" customHeight="1" x14ac:dyDescent="0.2">
      <c r="A10" s="51" t="s">
        <v>153</v>
      </c>
      <c r="B10" s="52" t="s">
        <v>151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8" customHeight="1" x14ac:dyDescent="0.2">
      <c r="A11" s="51" t="s">
        <v>155</v>
      </c>
      <c r="B11" s="52" t="s">
        <v>151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33.75" customHeight="1" x14ac:dyDescent="0.2">
      <c r="A12" s="51" t="s">
        <v>168</v>
      </c>
      <c r="B12" s="52" t="s">
        <v>151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21" customHeight="1" x14ac:dyDescent="0.2">
      <c r="A13" s="51" t="s">
        <v>169</v>
      </c>
      <c r="B13" s="52" t="s">
        <v>151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33" customHeight="1" x14ac:dyDescent="0.2">
      <c r="A14" s="51" t="s">
        <v>156</v>
      </c>
      <c r="B14" s="52" t="s">
        <v>151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</sheetData>
  <mergeCells count="8">
    <mergeCell ref="I4:K4"/>
    <mergeCell ref="L4:N4"/>
    <mergeCell ref="A3:A6"/>
    <mergeCell ref="B3:B6"/>
    <mergeCell ref="C4:C6"/>
    <mergeCell ref="D4:D6"/>
    <mergeCell ref="E4:E6"/>
    <mergeCell ref="F4:H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Юрий</cp:lastModifiedBy>
  <cp:lastPrinted>2018-11-19T14:54:08Z</cp:lastPrinted>
  <dcterms:created xsi:type="dcterms:W3CDTF">2013-05-25T16:45:04Z</dcterms:created>
  <dcterms:modified xsi:type="dcterms:W3CDTF">2018-11-19T15:31:00Z</dcterms:modified>
</cp:coreProperties>
</file>