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9720" windowHeight="6300" activeTab="0"/>
  </bookViews>
  <sheets>
    <sheet name="Дох 2017" sheetId="1" r:id="rId1"/>
  </sheets>
  <definedNames/>
  <calcPr fullCalcOnLoad="1"/>
</workbook>
</file>

<file path=xl/sharedStrings.xml><?xml version="1.0" encoding="utf-8"?>
<sst xmlns="http://schemas.openxmlformats.org/spreadsheetml/2006/main" count="262" uniqueCount="248">
  <si>
    <t>Наименование доходов</t>
  </si>
  <si>
    <t xml:space="preserve">Налог на доходы  физических  лиц 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</si>
  <si>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</si>
  <si>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</si>
  <si>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</si>
  <si>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Государственная пошлина по делам, рассматриваемым в судах общей юрисдикции, мировыми судьями 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</si>
  <si>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</si>
  <si>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</si>
  <si>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</si>
  <si>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ПЛАТЕЖИ ПРИ ПОЛЬЗОВАНИИ ПРИРОДНЫМИ РЕСУРСАМИ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</si>
  <si>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</si>
  <si>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</si>
  <si>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</si>
  <si>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</si>
  <si>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 xml:space="preserve">                                                      ИТОГО</t>
  </si>
  <si>
    <t>Безвозмездные поступления  от других бюджетов бюджетной системы Российской Федерации</t>
  </si>
  <si>
    <t>Доходы от продажи материальных и нематериальных активов</t>
  </si>
  <si>
    <t>ГОСУДАРСТВЕННАЯ ПОШЛИНА</t>
  </si>
  <si>
    <t xml:space="preserve"> НАЛОГОВЫЕ И НЕНАЛОГОВЫЕ ДОХОДЫ                                       </t>
  </si>
  <si>
    <t>БЕЗВОЗМЕЗДНЫЕ ПОСТУПЛЕНИЯ</t>
  </si>
  <si>
    <t>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</si>
  <si>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</si>
  <si>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Код бюджетной классификации Российской Федерации</t>
  </si>
  <si>
    <t xml:space="preserve">Плата за выбросы загрязняющих веществ в атмосферный воздух стационарными объектами </t>
  </si>
  <si>
    <t xml:space="preserve">Плата  за размещение отходов производства и потребления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</si>
  <si>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</si>
  <si>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Единый налог на вмененный доход для отдельных видов деятельности ( за налоговые периоды, истекшие до 1 января 2011 года)</t>
  </si>
  <si>
    <t>Единый сельскохозяйственный налог ( за налоговые периоды, истекшие до 1 января 2011 года)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</si>
  <si>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</si>
  <si>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</si>
  <si>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 от продажи права на заключение договоров аренды указанных земельных участков</t>
  </si>
  <si>
    <t xml:space="preserve">Плата за выбросы загрязняющих веществ в атмосферный воздух передвижными объектами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</si>
  <si>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</si>
  <si>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рублей</t>
  </si>
  <si>
    <t>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</si>
  <si>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Дотации на выравнивание бюджетной обеспеченности</t>
  </si>
  <si>
    <t>Плата за негативное воздействие на окружающую среду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</si>
  <si>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</si>
  <si>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</si>
  <si>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 муниципальных районов </t>
  </si>
  <si>
    <t xml:space="preserve">Прочие доходы от оказания платных услуг (работ) </t>
  </si>
  <si>
    <t xml:space="preserve">Доходы от продажи земельных участков, государственная собственность на которые не разграничена </t>
  </si>
  <si>
    <t>Денежные взыскания (штрафы) за нарушение земельного законодательства</t>
  </si>
  <si>
    <t>Субвенции бюджетам муниципальных районов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</si>
  <si>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</si>
  <si>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</si>
  <si>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</si>
  <si>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Прочие неналоговые доходы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</si>
  <si>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использования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</si>
  <si>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уплаты акцизов 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</si>
  <si>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находящегося в оперативном управлении  органов управления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</si>
  <si>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</si>
  <si>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Акцизы  по подакцизным товарам  (продукции),  производимым на территории Российской Федерации</t>
  </si>
  <si>
    <t>НАЛОГИ НА ПРИБЫЛЬ, ДОХОДЫ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</si>
  <si>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</si>
  <si>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муниципальных районов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</si>
  <si>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 бюджетам муниципальных районов на осуществление отдельных государственных полномочий Брянской области в сфере 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</si>
  <si>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</si>
  <si>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>Субвенции бюджетам муниципальных районов  на предоставление мер социальной поддержки работникам образовательных организаций, работающим в сельских населенных пунктах и  поселках городского типа на территории Брянской области</t>
  </si>
  <si>
    <t>Сумма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</si>
  <si>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</si>
  <si>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</si>
  <si>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 от уплаты акцизов  на прямогонный бензин, подлежащие распределению  между бюджетами  субъектов  Российской Федерации и местными бюджетами с учетом установленных  дифференцированных нормативов отчислений 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</si>
  <si>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</si>
  <si>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</si>
  <si>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</si>
  <si>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Прочие неналоговые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</si>
  <si>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 228 Налогового кодекса Российской Федерации</t>
  </si>
  <si>
    <t>Налог  на доходы физических лиц в виде фиксированных авансовых платежей с доходов, полученных физическими лицами 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</si>
  <si>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Денежные  взыскания (штрафы) за нарушение законодательства о налогах и сборах, предусмотренные статьями 116, 118,  статьей 119.1,пунктами 1 и 2 статьи 120, статьями 125, 126, 128, 129, 129.1, 132, 133, 134, 135, 135.1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</si>
  <si>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 и которые  расположены в границах городских поселений, а также средства  от продажи права на заключение договоров аренды указанных земельных участков</t>
  </si>
  <si>
    <t>Денежные взыскания (штрафы) за нарушение законодательства   в области обеспечения  санитарно-эпидемиологического благополучия 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</si>
  <si>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об административных нарушениях, предусмотренные статьей  20,25 кодекса Российской Федерации об административных правонарушениях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</si>
  <si>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</si>
  <si>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Доходы от уплаты  акцизов на автомобильный бензин, подлежащие  распределению  между бюджетами  субъектов  Российской Федерации  и местными бюджетами с учетом установленных  дифференцированных нормативов отчислений  в местные бюджеты</t>
  </si>
  <si>
    <t>Налог, взимаемый в связи с применением патентной системы налогообложения</t>
  </si>
  <si>
    <t>Субвенции бюджетам муниципальных районов на финансовое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образовательных организациях</t>
  </si>
  <si>
    <t>Прочие субсидии бюджетам муниципальных районов</t>
  </si>
  <si>
    <t>Субсидии на мероприятия по проведению оздоровительной компании детей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</si>
  <si>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</si>
  <si>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</si>
  <si>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</si>
  <si>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</si>
  <si>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</si>
  <si>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</si>
  <si>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</si>
  <si>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</si>
  <si>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</si>
  <si>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</si>
  <si>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</si>
  <si>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</si>
  <si>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</si>
  <si>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</si>
  <si>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</si>
  <si>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</si>
  <si>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</si>
  <si>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</si>
  <si>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</si>
  <si>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</si>
  <si>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</si>
  <si>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уточн.февр</t>
  </si>
  <si>
    <t>уточн.апр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</si>
  <si>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</si>
  <si>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</si>
  <si>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</si>
  <si>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</si>
  <si>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</si>
  <si>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</si>
  <si>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 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</si>
  <si>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</si>
  <si>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</si>
  <si>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</si>
  <si>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</si>
  <si>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Иные межбюджетные трансферты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</si>
  <si>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</si>
  <si>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</si>
  <si>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Субсидии на мероприятия по развитию образования</t>
  </si>
  <si>
    <t>Доходы, получаемые в виде арендной платы за земельные участки, государственная собственность на которые не разграничена  и которые  расположены в границах сельских поселений и межселенных  территорий муниципальных районов  а также средства 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</si>
  <si>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межселенных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</si>
  <si>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</si>
  <si>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  на прибыль организаций, зачислявшийся  до 1 января  2005 года  вместные бюджеты  мобилизуемый  на территориях муниципальных районов</t>
  </si>
  <si>
    <t>Денежные взыскания  (штрафы) за нарушение  законодательства Российской Федерации о контрактной системе в сфере закупок товаров, работ, услуг для обеспечения государственных  и муниципальных  нужд  для нужд  муниципальных районов</t>
  </si>
  <si>
    <t>Денежные  взыскания   (штрафы) за нарушение законодательства  о применении контрольно- кассовой техники при осуществлении наличных денежных расчетов и (или) расчетов с использованием платежных карт</t>
  </si>
  <si>
    <t xml:space="preserve"> Прочие денежные взыскания  (штрафы) за правонарушения  в области дорожного движения</t>
  </si>
  <si>
    <t>ОТМЕНЕННЫМ НАЛОГАМ СБОРАМ И ИНЫМ ОБЯЗАТЕЛЬНЫМ ПЛАТЕЖАМ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</si>
  <si>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</si>
  <si>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</si>
  <si>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</si>
  <si>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Уточненные назначения на 2017 год</t>
  </si>
  <si>
    <t>Процент кассового исполнения к уточненным назначениям</t>
  </si>
  <si>
    <t>Кассовое исполнение за  2017 год</t>
  </si>
  <si>
    <t>4</t>
  </si>
  <si>
    <t>3</t>
  </si>
  <si>
    <t>Доходы бюджета  Суражского муниципального района по кодам классификации доходов бюджетов за   2016 год</t>
  </si>
  <si>
    <t>182 1 00 00000 00 0000 000</t>
  </si>
  <si>
    <t>182 1 01 00000 00 0000 000</t>
  </si>
  <si>
    <t>182 1 01 02010 01 0000 110</t>
  </si>
  <si>
    <t>182 1 01 02000 01 0000 110</t>
  </si>
  <si>
    <t>182 1 01 02020 01 0000 110</t>
  </si>
  <si>
    <t>182 1 01 02030 01 0000 110</t>
  </si>
  <si>
    <t>182 1 01 02040 01 0000 110</t>
  </si>
  <si>
    <t>НАЛОГИ НА ТОВАРЫ (РАБОТЫ, УСЛУГИ), РЕАЛИЗУЕМЫЕ НА ТЕРРИТОРИИ РОССИЙСКОЙ ФЕДЕРАЦИИ</t>
  </si>
  <si>
    <t xml:space="preserve">100 1 03 00000 00 0000 000 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</si>
  <si>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</si>
  <si>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</si>
  <si>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</si>
  <si>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</si>
  <si>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</si>
  <si>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</si>
  <si>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182  1 05 02000 02 0000 110</t>
  </si>
  <si>
    <t>182 1 05 02010 02 0000 110</t>
  </si>
  <si>
    <t>182 1 05 02020 02 0000 110</t>
  </si>
  <si>
    <t>182 1 05 03000 01 0000 110</t>
  </si>
  <si>
    <t>182 1 05 03010 01 0000 110</t>
  </si>
  <si>
    <t>182  1 05 03020 01 0000 110</t>
  </si>
  <si>
    <t>182 1 05 04000 02 0000 110</t>
  </si>
  <si>
    <t>182 1 05 04020 02 0000 110</t>
  </si>
  <si>
    <t>182  1 08 00000 00 0000 000</t>
  </si>
  <si>
    <t>182  1 08 03000 01 0000 110</t>
  </si>
  <si>
    <t>182 1 08 03010 01 0000 110</t>
  </si>
  <si>
    <t>182 1 08 07000 01 0000 110</t>
  </si>
  <si>
    <t>182 1 08 07150 01 0000 110</t>
  </si>
  <si>
    <t>182 1 09 00000 00  0000 000</t>
  </si>
  <si>
    <t>182 1 09 011030 05 0000 000</t>
  </si>
  <si>
    <t>841 1 11 00000 00 0000 000</t>
  </si>
  <si>
    <t>841 1  11 05000 00 0000 120</t>
  </si>
  <si>
    <t>841 1  11 05010 00 0000 120</t>
  </si>
  <si>
    <t>841 1  11 05013 05 0000 120</t>
  </si>
  <si>
    <t>841 1  11 05013 13 0000 120</t>
  </si>
  <si>
    <t>841 1 11 05030 00 0000 120</t>
  </si>
  <si>
    <t>841 1 11 05035 05 0000 120</t>
  </si>
  <si>
    <t>841 1 11 07000 00 0000 120</t>
  </si>
  <si>
    <t>841 1 11 07010 00 0000 120</t>
  </si>
  <si>
    <t>841 1 11 07015 05 0000 120</t>
  </si>
  <si>
    <t>048 1 12 00000 00 0000 000</t>
  </si>
  <si>
    <t>048 1 12 01000 01 0000 120</t>
  </si>
  <si>
    <t>048 1 12 01010 01 0000 120</t>
  </si>
  <si>
    <t>048 1 12 01020 01 0000 120</t>
  </si>
  <si>
    <t>048 1 12 01030 01 0000 120</t>
  </si>
  <si>
    <t>048 1 12 01040 01 0000 120</t>
  </si>
  <si>
    <t>182 1 13 00000 00 0000 000</t>
  </si>
  <si>
    <t>182  1 13 01990 00 0000 130</t>
  </si>
  <si>
    <t>182  1 13 01995 05 0000 130</t>
  </si>
  <si>
    <t>841 1 14 00000 00 0000 000</t>
  </si>
  <si>
    <t>841 1 14 02053 05 000 410</t>
  </si>
  <si>
    <t>841 1 14 06000 00 0000 430</t>
  </si>
  <si>
    <t>841 1 14 06010 00 0000 430</t>
  </si>
  <si>
    <t>841 1 14 06013 05 0000 430</t>
  </si>
  <si>
    <t>841 1 14 06013 13 0000 430</t>
  </si>
  <si>
    <t>188 1 16 00000 00 0000 000</t>
  </si>
  <si>
    <t>188 1 16 03000 00 0000 140</t>
  </si>
  <si>
    <t>188 1 16 03010 01 0000 140</t>
  </si>
  <si>
    <t>188 1 16 03030 01 0000 140</t>
  </si>
  <si>
    <t>188 1 16 0600001 0000 140</t>
  </si>
  <si>
    <t>188 1 16 25000 00 0000 140</t>
  </si>
  <si>
    <t>188 1 16 25060 01 0000 140</t>
  </si>
  <si>
    <t>188 1 16 28 000 01 0000 140</t>
  </si>
  <si>
    <t>188 1 16 43 000 01 0000 140</t>
  </si>
  <si>
    <t>188 1 16 30030 01 0000 000</t>
  </si>
  <si>
    <t>188 1 16 33050 05 000 0000</t>
  </si>
  <si>
    <t>188 1 16 90000 00 0000 140</t>
  </si>
  <si>
    <t>188 1 16 90050 05 0000 140</t>
  </si>
  <si>
    <t>841 1 17 00000 00 0000 000</t>
  </si>
  <si>
    <t>841 1 17 05000 00 0000 180</t>
  </si>
  <si>
    <t>841 1 17 05050 05 0000 180</t>
  </si>
  <si>
    <t>842 2 02 00000 00 0000 000</t>
  </si>
  <si>
    <t>842 2 02 10000 00 0000 151</t>
  </si>
  <si>
    <t>842 2 02 15001 00 0000 151</t>
  </si>
  <si>
    <t>842 2 02 15001 05 0000 151</t>
  </si>
  <si>
    <t>842 2 02 15002 00 0000 151</t>
  </si>
  <si>
    <t>842 2 02 15002 05 0000 151</t>
  </si>
  <si>
    <t>000 2 00 00000 00 0000 000</t>
  </si>
  <si>
    <t>841 2 02 20000 00 0000 151</t>
  </si>
  <si>
    <t>841 2 02 20051 00 0000 151</t>
  </si>
  <si>
    <t>841 2 02 20051 05 0000 151</t>
  </si>
  <si>
    <t>841 2 02 20077 00 0000 151</t>
  </si>
  <si>
    <t>841 2 02 20077 05 0000 151</t>
  </si>
  <si>
    <t>841 2 02 20216 00 0000 151</t>
  </si>
  <si>
    <t>841 2 02 20216 05 0000 151</t>
  </si>
  <si>
    <t>850 2 02 25097 00 0000 151</t>
  </si>
  <si>
    <t>850 2 02 25097 05 0000 151</t>
  </si>
  <si>
    <t>841 2 02 25519 00 0000 151</t>
  </si>
  <si>
    <t>841 2 02 25519 05 0000 151</t>
  </si>
  <si>
    <t>841 2 02 25558 00 0000 151</t>
  </si>
  <si>
    <t>841 2 02 25558 05 0000 151</t>
  </si>
  <si>
    <t>850 2 02 29999 05 0000 151</t>
  </si>
  <si>
    <t>850 2 02 29999 00 0000 151</t>
  </si>
  <si>
    <t>000 2 02 30000 00 0000 151</t>
  </si>
  <si>
    <t>841 2 02 35118 00 0000 151</t>
  </si>
  <si>
    <t>841 2 02 35118 05 0000 151</t>
  </si>
  <si>
    <t>841 2 02 35260 00 0000 151</t>
  </si>
  <si>
    <t>841 2 02 35260 05 0000 151</t>
  </si>
  <si>
    <t>841 2 02 30024 00 0000 151</t>
  </si>
  <si>
    <t>841 2 02 30024 05 0000 151</t>
  </si>
  <si>
    <t>841 2 02 30029 00 0000 151</t>
  </si>
  <si>
    <t>841 2 02 30029 05 0000 151</t>
  </si>
  <si>
    <t>841 2 02 35082 00 0000 151</t>
  </si>
  <si>
    <t>841 2 02 35082 05 0000 151</t>
  </si>
  <si>
    <t>841 2 02 40000 00 0000 151</t>
  </si>
  <si>
    <t>841 2 02 40014 00 0000 151</t>
  </si>
  <si>
    <t>841 2 02 40014 05 0000 151</t>
  </si>
  <si>
    <t>841 2 02 49999 00 0000 151</t>
  </si>
  <si>
    <t>841 2 02 49999 05 0000 151</t>
  </si>
  <si>
    <t>841 2 07 05000 05 0000 180</t>
  </si>
  <si>
    <t>841  2 07 05010 05 0000 180</t>
  </si>
  <si>
    <t>841 2 07 00000 00 0000 000</t>
  </si>
  <si>
    <t>Доходы бюджета  Суражского муниципального района по кодам классификации доходов бюджетов  за 2017 год</t>
  </si>
  <si>
    <t xml:space="preserve">  Приложение № 1      к решению Суражского районного Совета народных депутатов   "Об утверждении отчета об исполнении бюджета Суражского униципального района за 2017 год"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</si>
</sst>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>
      <alignment horizontal="left"/>
      <protection/>
    </xf>
    <xf numFmtId="0" fontId="4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horizontal="left"/>
      <protection/>
    </xf>
    <xf numFmtId="49" fontId="6" fillId="0" borderId="1">
      <alignment/>
      <protection/>
    </xf>
    <xf numFmtId="4" fontId="6" fillId="0" borderId="2">
      <alignment horizontal="right"/>
      <protection/>
    </xf>
    <xf numFmtId="4" fontId="6" fillId="0" borderId="3">
      <alignment horizontal="right"/>
      <protection/>
    </xf>
    <xf numFmtId="49" fontId="6" fillId="0" borderId="0">
      <alignment horizontal="right"/>
      <protection/>
    </xf>
    <xf numFmtId="0" fontId="6" fillId="0" borderId="1">
      <alignment/>
      <protection/>
    </xf>
    <xf numFmtId="4" fontId="6" fillId="0" borderId="4">
      <alignment horizontal="right"/>
      <protection/>
    </xf>
    <xf numFmtId="49" fontId="6" fillId="0" borderId="5">
      <alignment horizontal="center"/>
      <protection/>
    </xf>
    <xf numFmtId="4" fontId="6" fillId="0" borderId="6">
      <alignment horizontal="right"/>
      <protection/>
    </xf>
    <xf numFmtId="0" fontId="8" fillId="0" borderId="0">
      <alignment horizontal="center"/>
      <protection/>
    </xf>
    <xf numFmtId="0" fontId="8" fillId="0" borderId="1">
      <alignment/>
      <protection/>
    </xf>
    <xf numFmtId="0" fontId="6" fillId="0" borderId="7">
      <alignment horizontal="left" wrapText="1"/>
      <protection/>
    </xf>
    <xf numFmtId="0" fontId="6" fillId="0" borderId="8">
      <alignment horizontal="left" wrapText="1" indent="1"/>
      <protection/>
    </xf>
    <xf numFmtId="0" fontId="6" fillId="0" borderId="7">
      <alignment horizontal="left" wrapText="1" indent="2"/>
      <protection/>
    </xf>
    <xf numFmtId="0" fontId="6" fillId="0" borderId="9">
      <alignment horizontal="left" wrapText="1" indent="2"/>
      <protection/>
    </xf>
    <xf numFmtId="0" fontId="6" fillId="0" borderId="0">
      <alignment horizontal="center" wrapText="1"/>
      <protection/>
    </xf>
    <xf numFmtId="49" fontId="6" fillId="0" borderId="1">
      <alignment horizontal="left"/>
      <protection/>
    </xf>
    <xf numFmtId="49" fontId="6" fillId="0" borderId="10">
      <alignment horizontal="center" wrapText="1"/>
      <protection/>
    </xf>
    <xf numFmtId="49" fontId="6" fillId="0" borderId="10">
      <alignment horizontal="left" wrapText="1"/>
      <protection/>
    </xf>
    <xf numFmtId="49" fontId="6" fillId="0" borderId="10">
      <alignment horizontal="center" shrinkToFit="1"/>
      <protection/>
    </xf>
    <xf numFmtId="49" fontId="6" fillId="0" borderId="1">
      <alignment horizontal="center"/>
      <protection/>
    </xf>
    <xf numFmtId="0" fontId="6" fillId="0" borderId="11">
      <alignment horizontal="center"/>
      <protection/>
    </xf>
    <xf numFmtId="0" fontId="6" fillId="0" borderId="0">
      <alignment horizontal="center"/>
      <protection/>
    </xf>
    <xf numFmtId="49" fontId="6" fillId="0" borderId="1">
      <alignment/>
      <protection/>
    </xf>
    <xf numFmtId="49" fontId="6" fillId="0" borderId="2">
      <alignment horizontal="center" shrinkToFit="1"/>
      <protection/>
    </xf>
    <xf numFmtId="0" fontId="6" fillId="0" borderId="1">
      <alignment horizontal="center"/>
      <protection/>
    </xf>
    <xf numFmtId="49" fontId="6" fillId="0" borderId="11">
      <alignment horizontal="center"/>
      <protection/>
    </xf>
    <xf numFmtId="49" fontId="6" fillId="0" borderId="0">
      <alignment horizontal="left"/>
      <protection/>
    </xf>
    <xf numFmtId="49" fontId="6" fillId="0" borderId="4">
      <alignment horizontal="center"/>
      <protection/>
    </xf>
    <xf numFmtId="0" fontId="8" fillId="0" borderId="12">
      <alignment horizontal="center" vertical="center" textRotation="90" wrapText="1"/>
      <protection/>
    </xf>
    <xf numFmtId="0" fontId="8" fillId="0" borderId="11">
      <alignment horizontal="center" vertical="center" textRotation="90" wrapText="1"/>
      <protection/>
    </xf>
    <xf numFmtId="0" fontId="6" fillId="0" borderId="0">
      <alignment vertical="center"/>
      <protection/>
    </xf>
    <xf numFmtId="0" fontId="8" fillId="0" borderId="12">
      <alignment horizontal="center" vertical="center" textRotation="90"/>
      <protection/>
    </xf>
    <xf numFmtId="49" fontId="6" fillId="0" borderId="13">
      <alignment horizontal="center" vertical="center" wrapText="1"/>
      <protection/>
    </xf>
    <xf numFmtId="0" fontId="8" fillId="0" borderId="14">
      <alignment/>
      <protection/>
    </xf>
    <xf numFmtId="49" fontId="9" fillId="0" borderId="15">
      <alignment horizontal="left" vertical="center" wrapText="1"/>
      <protection/>
    </xf>
    <xf numFmtId="49" fontId="6" fillId="0" borderId="16">
      <alignment horizontal="left" vertical="center" wrapText="1" indent="2"/>
      <protection/>
    </xf>
    <xf numFmtId="49" fontId="6" fillId="0" borderId="9">
      <alignment horizontal="left" vertical="center" wrapText="1" indent="3"/>
      <protection/>
    </xf>
    <xf numFmtId="49" fontId="6" fillId="0" borderId="15">
      <alignment horizontal="left" vertical="center" wrapText="1" indent="3"/>
      <protection/>
    </xf>
    <xf numFmtId="49" fontId="6" fillId="0" borderId="17">
      <alignment horizontal="left" vertical="center" wrapText="1" indent="3"/>
      <protection/>
    </xf>
    <xf numFmtId="0" fontId="9" fillId="0" borderId="14">
      <alignment horizontal="left" vertical="center" wrapText="1"/>
      <protection/>
    </xf>
    <xf numFmtId="49" fontId="6" fillId="0" borderId="11">
      <alignment horizontal="left" vertical="center" wrapText="1" indent="3"/>
      <protection/>
    </xf>
    <xf numFmtId="49" fontId="6" fillId="0" borderId="0">
      <alignment horizontal="left" vertical="center" wrapText="1" indent="3"/>
      <protection/>
    </xf>
    <xf numFmtId="49" fontId="6" fillId="0" borderId="1">
      <alignment horizontal="left" vertical="center" wrapText="1" indent="3"/>
      <protection/>
    </xf>
    <xf numFmtId="49" fontId="9" fillId="0" borderId="14">
      <alignment horizontal="left" vertical="center" wrapText="1"/>
      <protection/>
    </xf>
    <xf numFmtId="49" fontId="6" fillId="0" borderId="18">
      <alignment horizontal="center" vertical="center" wrapText="1"/>
      <protection/>
    </xf>
    <xf numFmtId="49" fontId="8" fillId="0" borderId="19">
      <alignment horizontal="center"/>
      <protection/>
    </xf>
    <xf numFmtId="49" fontId="8" fillId="0" borderId="20">
      <alignment horizontal="center" vertical="center" wrapText="1"/>
      <protection/>
    </xf>
    <xf numFmtId="49" fontId="6" fillId="0" borderId="21">
      <alignment horizontal="center" vertical="center" wrapText="1"/>
      <protection/>
    </xf>
    <xf numFmtId="49" fontId="6" fillId="0" borderId="10">
      <alignment horizontal="center" vertical="center" wrapText="1"/>
      <protection/>
    </xf>
    <xf numFmtId="49" fontId="6" fillId="0" borderId="20">
      <alignment horizontal="center" vertical="center" wrapText="1"/>
      <protection/>
    </xf>
    <xf numFmtId="49" fontId="6" fillId="0" borderId="22">
      <alignment horizontal="center" vertical="center" wrapText="1"/>
      <protection/>
    </xf>
    <xf numFmtId="49" fontId="6" fillId="0" borderId="23">
      <alignment horizontal="center" vertical="center" wrapText="1"/>
      <protection/>
    </xf>
    <xf numFmtId="49" fontId="6" fillId="0" borderId="0">
      <alignment horizontal="center" vertical="center" wrapText="1"/>
      <protection/>
    </xf>
    <xf numFmtId="49" fontId="6" fillId="0" borderId="1">
      <alignment horizontal="center" vertical="center" wrapText="1"/>
      <protection/>
    </xf>
    <xf numFmtId="49" fontId="8" fillId="0" borderId="19">
      <alignment horizontal="center" vertical="center" wrapText="1"/>
      <protection/>
    </xf>
    <xf numFmtId="0" fontId="6" fillId="0" borderId="13">
      <alignment horizontal="center" vertical="top"/>
      <protection/>
    </xf>
    <xf numFmtId="49" fontId="6" fillId="0" borderId="13">
      <alignment horizontal="center" vertical="top" wrapText="1"/>
      <protection/>
    </xf>
    <xf numFmtId="4" fontId="6" fillId="0" borderId="24">
      <alignment horizontal="right"/>
      <protection/>
    </xf>
    <xf numFmtId="0" fontId="6" fillId="0" borderId="25">
      <alignment/>
      <protection/>
    </xf>
    <xf numFmtId="4" fontId="6" fillId="0" borderId="18">
      <alignment horizontal="right"/>
      <protection/>
    </xf>
    <xf numFmtId="4" fontId="6" fillId="0" borderId="23">
      <alignment horizontal="right" shrinkToFit="1"/>
      <protection/>
    </xf>
    <xf numFmtId="4" fontId="6" fillId="0" borderId="0">
      <alignment horizontal="right" shrinkToFit="1"/>
      <protection/>
    </xf>
    <xf numFmtId="0" fontId="8" fillId="0" borderId="13">
      <alignment horizontal="center" vertical="top"/>
      <protection/>
    </xf>
    <xf numFmtId="0" fontId="6" fillId="0" borderId="13">
      <alignment horizontal="center" vertical="top" wrapText="1"/>
      <protection/>
    </xf>
    <xf numFmtId="0" fontId="6" fillId="0" borderId="13">
      <alignment horizontal="center" vertical="top"/>
      <protection/>
    </xf>
    <xf numFmtId="4" fontId="6" fillId="0" borderId="26">
      <alignment horizontal="right"/>
      <protection/>
    </xf>
    <xf numFmtId="0" fontId="6" fillId="0" borderId="27">
      <alignment/>
      <protection/>
    </xf>
    <xf numFmtId="4" fontId="6" fillId="0" borderId="28">
      <alignment horizontal="right"/>
      <protection/>
    </xf>
    <xf numFmtId="0" fontId="6" fillId="0" borderId="1">
      <alignment horizontal="right"/>
      <protection/>
    </xf>
    <xf numFmtId="0" fontId="8" fillId="0" borderId="13">
      <alignment horizontal="center" vertical="top"/>
      <protection/>
    </xf>
    <xf numFmtId="0" fontId="0" fillId="19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19" borderId="1">
      <alignment/>
      <protection/>
    </xf>
    <xf numFmtId="0" fontId="6" fillId="0" borderId="12">
      <alignment horizontal="center" vertical="top" wrapText="1"/>
      <protection/>
    </xf>
    <xf numFmtId="0" fontId="6" fillId="0" borderId="12">
      <alignment horizontal="center" vertical="center"/>
      <protection/>
    </xf>
    <xf numFmtId="0" fontId="0" fillId="19" borderId="29">
      <alignment/>
      <protection/>
    </xf>
    <xf numFmtId="0" fontId="6" fillId="0" borderId="30">
      <alignment horizontal="left" wrapText="1"/>
      <protection/>
    </xf>
    <xf numFmtId="0" fontId="6" fillId="0" borderId="7">
      <alignment horizontal="left" wrapText="1" indent="1"/>
      <protection/>
    </xf>
    <xf numFmtId="0" fontId="6" fillId="0" borderId="14">
      <alignment horizontal="left" wrapText="1" indent="2"/>
      <protection/>
    </xf>
    <xf numFmtId="0" fontId="0" fillId="19" borderId="31">
      <alignment/>
      <protection/>
    </xf>
    <xf numFmtId="0" fontId="12" fillId="0" borderId="0">
      <alignment horizontal="center" wrapText="1"/>
      <protection/>
    </xf>
    <xf numFmtId="0" fontId="13" fillId="0" borderId="0">
      <alignment horizontal="center" vertical="top"/>
      <protection/>
    </xf>
    <xf numFmtId="0" fontId="6" fillId="0" borderId="1">
      <alignment wrapText="1"/>
      <protection/>
    </xf>
    <xf numFmtId="0" fontId="6" fillId="0" borderId="29">
      <alignment wrapText="1"/>
      <protection/>
    </xf>
    <xf numFmtId="0" fontId="6" fillId="0" borderId="11">
      <alignment horizontal="left"/>
      <protection/>
    </xf>
    <xf numFmtId="0" fontId="6" fillId="0" borderId="13">
      <alignment horizontal="center" vertical="top" wrapText="1"/>
      <protection/>
    </xf>
    <xf numFmtId="0" fontId="6" fillId="0" borderId="18">
      <alignment horizontal="center" vertical="center"/>
      <protection/>
    </xf>
    <xf numFmtId="0" fontId="0" fillId="19" borderId="32">
      <alignment/>
      <protection/>
    </xf>
    <xf numFmtId="49" fontId="6" fillId="0" borderId="19">
      <alignment horizontal="center" wrapText="1"/>
      <protection/>
    </xf>
    <xf numFmtId="49" fontId="6" fillId="0" borderId="21">
      <alignment horizontal="center" wrapText="1"/>
      <protection/>
    </xf>
    <xf numFmtId="49" fontId="6" fillId="0" borderId="20">
      <alignment horizontal="center"/>
      <protection/>
    </xf>
    <xf numFmtId="0" fontId="0" fillId="19" borderId="11">
      <alignment/>
      <protection/>
    </xf>
    <xf numFmtId="0" fontId="0" fillId="19" borderId="33">
      <alignment/>
      <protection/>
    </xf>
    <xf numFmtId="0" fontId="6" fillId="0" borderId="23">
      <alignment/>
      <protection/>
    </xf>
    <xf numFmtId="0" fontId="6" fillId="0" borderId="0">
      <alignment horizontal="center"/>
      <protection/>
    </xf>
    <xf numFmtId="49" fontId="6" fillId="0" borderId="11">
      <alignment/>
      <protection/>
    </xf>
    <xf numFmtId="49" fontId="6" fillId="0" borderId="0">
      <alignment/>
      <protection/>
    </xf>
    <xf numFmtId="0" fontId="6" fillId="0" borderId="13">
      <alignment horizontal="center" vertical="center"/>
      <protection/>
    </xf>
    <xf numFmtId="0" fontId="0" fillId="19" borderId="34">
      <alignment/>
      <protection/>
    </xf>
    <xf numFmtId="49" fontId="6" fillId="0" borderId="24">
      <alignment horizontal="center"/>
      <protection/>
    </xf>
    <xf numFmtId="49" fontId="6" fillId="0" borderId="25">
      <alignment horizontal="center"/>
      <protection/>
    </xf>
    <xf numFmtId="49" fontId="6" fillId="0" borderId="13">
      <alignment horizontal="center"/>
      <protection/>
    </xf>
    <xf numFmtId="49" fontId="6" fillId="0" borderId="13">
      <alignment horizontal="center" vertical="top" wrapText="1"/>
      <protection/>
    </xf>
    <xf numFmtId="49" fontId="6" fillId="0" borderId="13">
      <alignment horizontal="center" vertical="top" wrapText="1"/>
      <protection/>
    </xf>
    <xf numFmtId="0" fontId="0" fillId="19" borderId="35">
      <alignment/>
      <protection/>
    </xf>
    <xf numFmtId="4" fontId="6" fillId="0" borderId="13">
      <alignment horizontal="right"/>
      <protection/>
    </xf>
    <xf numFmtId="0" fontId="6" fillId="20" borderId="23">
      <alignment/>
      <protection/>
    </xf>
    <xf numFmtId="49" fontId="6" fillId="0" borderId="36">
      <alignment horizontal="center" vertical="top"/>
      <protection/>
    </xf>
    <xf numFmtId="49" fontId="0" fillId="0" borderId="0">
      <alignment/>
      <protection/>
    </xf>
    <xf numFmtId="0" fontId="6" fillId="0" borderId="0">
      <alignment horizontal="right"/>
      <protection/>
    </xf>
    <xf numFmtId="49" fontId="6" fillId="0" borderId="0">
      <alignment horizontal="right"/>
      <protection/>
    </xf>
    <xf numFmtId="0" fontId="7" fillId="0" borderId="0">
      <alignment/>
      <protection/>
    </xf>
    <xf numFmtId="0" fontId="7" fillId="0" borderId="37">
      <alignment/>
      <protection/>
    </xf>
    <xf numFmtId="49" fontId="14" fillId="0" borderId="38">
      <alignment horizontal="right"/>
      <protection/>
    </xf>
    <xf numFmtId="0" fontId="6" fillId="0" borderId="38">
      <alignment horizontal="right"/>
      <protection/>
    </xf>
    <xf numFmtId="0" fontId="7" fillId="0" borderId="1">
      <alignment/>
      <protection/>
    </xf>
    <xf numFmtId="0" fontId="6" fillId="0" borderId="18">
      <alignment horizontal="center"/>
      <protection/>
    </xf>
    <xf numFmtId="49" fontId="0" fillId="0" borderId="39">
      <alignment horizontal="center"/>
      <protection/>
    </xf>
    <xf numFmtId="14" fontId="6" fillId="0" borderId="40">
      <alignment horizontal="center"/>
      <protection/>
    </xf>
    <xf numFmtId="0" fontId="6" fillId="0" borderId="41">
      <alignment horizontal="center"/>
      <protection/>
    </xf>
    <xf numFmtId="49" fontId="6" fillId="0" borderId="42">
      <alignment horizontal="center"/>
      <protection/>
    </xf>
    <xf numFmtId="49" fontId="6" fillId="0" borderId="40">
      <alignment horizontal="center"/>
      <protection/>
    </xf>
    <xf numFmtId="0" fontId="6" fillId="0" borderId="40">
      <alignment horizontal="center"/>
      <protection/>
    </xf>
    <xf numFmtId="49" fontId="6" fillId="0" borderId="43">
      <alignment horizontal="center"/>
      <protection/>
    </xf>
    <xf numFmtId="0" fontId="11" fillId="0" borderId="23">
      <alignment/>
      <protection/>
    </xf>
    <xf numFmtId="49" fontId="6" fillId="0" borderId="36">
      <alignment horizontal="center" vertical="top" wrapText="1"/>
      <protection/>
    </xf>
    <xf numFmtId="0" fontId="6" fillId="0" borderId="44">
      <alignment horizontal="center" vertical="center"/>
      <protection/>
    </xf>
    <xf numFmtId="4" fontId="6" fillId="0" borderId="5">
      <alignment horizontal="right"/>
      <protection/>
    </xf>
    <xf numFmtId="49" fontId="6" fillId="0" borderId="27">
      <alignment horizontal="center"/>
      <protection/>
    </xf>
    <xf numFmtId="0" fontId="6" fillId="0" borderId="0">
      <alignment horizontal="left" wrapText="1"/>
      <protection/>
    </xf>
    <xf numFmtId="0" fontId="6" fillId="0" borderId="1">
      <alignment horizontal="left"/>
      <protection/>
    </xf>
    <xf numFmtId="0" fontId="6" fillId="0" borderId="8">
      <alignment horizontal="left" wrapText="1"/>
      <protection/>
    </xf>
    <xf numFmtId="0" fontId="6" fillId="0" borderId="29">
      <alignment/>
      <protection/>
    </xf>
    <xf numFmtId="0" fontId="8" fillId="0" borderId="45">
      <alignment horizontal="left" wrapText="1"/>
      <protection/>
    </xf>
    <xf numFmtId="0" fontId="6" fillId="0" borderId="4">
      <alignment horizontal="left" wrapText="1" indent="2"/>
      <protection/>
    </xf>
    <xf numFmtId="49" fontId="6" fillId="0" borderId="0">
      <alignment horizontal="center" wrapText="1"/>
      <protection/>
    </xf>
    <xf numFmtId="49" fontId="6" fillId="0" borderId="20">
      <alignment horizontal="center" wrapText="1"/>
      <protection/>
    </xf>
    <xf numFmtId="0" fontId="6" fillId="0" borderId="32">
      <alignment/>
      <protection/>
    </xf>
    <xf numFmtId="0" fontId="6" fillId="0" borderId="46">
      <alignment horizontal="center" wrapText="1"/>
      <protection/>
    </xf>
    <xf numFmtId="0" fontId="0" fillId="19" borderId="23">
      <alignment/>
      <protection/>
    </xf>
    <xf numFmtId="49" fontId="6" fillId="0" borderId="10">
      <alignment horizontal="center"/>
      <protection/>
    </xf>
    <xf numFmtId="49" fontId="6" fillId="0" borderId="0">
      <alignment horizontal="center"/>
      <protection/>
    </xf>
    <xf numFmtId="49" fontId="6" fillId="0" borderId="2">
      <alignment horizontal="center" wrapText="1"/>
      <protection/>
    </xf>
    <xf numFmtId="49" fontId="6" fillId="0" borderId="3">
      <alignment horizontal="center" wrapText="1"/>
      <protection/>
    </xf>
    <xf numFmtId="49" fontId="6" fillId="0" borderId="2">
      <alignment horizontal="center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47" applyNumberFormat="0" applyAlignment="0" applyProtection="0"/>
    <xf numFmtId="0" fontId="42" fillId="28" borderId="48" applyNumberFormat="0" applyAlignment="0" applyProtection="0"/>
    <xf numFmtId="0" fontId="43" fillId="28" borderId="47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49" applyNumberFormat="0" applyFill="0" applyAlignment="0" applyProtection="0"/>
    <xf numFmtId="0" fontId="45" fillId="0" borderId="50" applyNumberFormat="0" applyFill="0" applyAlignment="0" applyProtection="0"/>
    <xf numFmtId="0" fontId="46" fillId="0" borderId="5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2" applyNumberFormat="0" applyFill="0" applyAlignment="0" applyProtection="0"/>
    <xf numFmtId="0" fontId="48" fillId="29" borderId="53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54" applyNumberFormat="0" applyFont="0" applyAlignment="0" applyProtection="0"/>
    <xf numFmtId="9" fontId="0" fillId="0" borderId="0" applyFont="0" applyFill="0" applyBorder="0" applyAlignment="0" applyProtection="0"/>
    <xf numFmtId="0" fontId="53" fillId="0" borderId="55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56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56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vertical="top" wrapText="1"/>
    </xf>
    <xf numFmtId="0" fontId="1" fillId="0" borderId="56" xfId="0" applyFont="1" applyFill="1" applyBorder="1" applyAlignment="1">
      <alignment horizontal="justify" vertical="top" wrapText="1"/>
    </xf>
    <xf numFmtId="0" fontId="0" fillId="0" borderId="5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56" xfId="0" applyNumberFormat="1" applyFont="1" applyFill="1" applyBorder="1" applyAlignment="1">
      <alignment vertical="top" wrapText="1"/>
    </xf>
    <xf numFmtId="2" fontId="2" fillId="0" borderId="56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/>
    </xf>
    <xf numFmtId="2" fontId="0" fillId="0" borderId="56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 horizontal="right"/>
    </xf>
    <xf numFmtId="4" fontId="1" fillId="0" borderId="56" xfId="0" applyNumberFormat="1" applyFont="1" applyFill="1" applyBorder="1" applyAlignment="1">
      <alignment horizontal="right"/>
    </xf>
    <xf numFmtId="4" fontId="2" fillId="0" borderId="56" xfId="0" applyNumberFormat="1" applyFont="1" applyFill="1" applyBorder="1" applyAlignment="1">
      <alignment horizontal="right" vertical="top"/>
    </xf>
    <xf numFmtId="4" fontId="1" fillId="0" borderId="56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4" borderId="56" xfId="0" applyFont="1" applyFill="1" applyBorder="1" applyAlignment="1">
      <alignment vertical="top" wrapText="1"/>
    </xf>
    <xf numFmtId="4" fontId="2" fillId="34" borderId="56" xfId="0" applyNumberFormat="1" applyFont="1" applyFill="1" applyBorder="1" applyAlignment="1">
      <alignment horizontal="right" vertical="top"/>
    </xf>
    <xf numFmtId="0" fontId="1" fillId="34" borderId="56" xfId="0" applyFont="1" applyFill="1" applyBorder="1" applyAlignment="1">
      <alignment vertical="top" wrapText="1"/>
    </xf>
    <xf numFmtId="0" fontId="1" fillId="34" borderId="56" xfId="0" applyFont="1" applyFill="1" applyBorder="1" applyAlignment="1">
      <alignment horizontal="justify" vertical="top" wrapText="1"/>
    </xf>
    <xf numFmtId="4" fontId="2" fillId="34" borderId="56" xfId="0" applyNumberFormat="1" applyFont="1" applyFill="1" applyBorder="1" applyAlignment="1">
      <alignment horizontal="right"/>
    </xf>
    <xf numFmtId="4" fontId="1" fillId="34" borderId="56" xfId="0" applyNumberFormat="1" applyFont="1" applyFill="1" applyBorder="1" applyAlignment="1">
      <alignment horizontal="right"/>
    </xf>
    <xf numFmtId="0" fontId="1" fillId="34" borderId="56" xfId="0" applyNumberFormat="1" applyFont="1" applyFill="1" applyBorder="1" applyAlignment="1">
      <alignment horizontal="justify" vertical="top" wrapText="1"/>
    </xf>
    <xf numFmtId="4" fontId="2" fillId="34" borderId="56" xfId="0" applyNumberFormat="1" applyFont="1" applyFill="1" applyBorder="1" applyAlignment="1">
      <alignment horizontal="right" vertical="top" wrapText="1"/>
    </xf>
    <xf numFmtId="4" fontId="1" fillId="34" borderId="56" xfId="0" applyNumberFormat="1" applyFont="1" applyFill="1" applyBorder="1" applyAlignment="1">
      <alignment horizontal="right" vertical="top"/>
    </xf>
    <xf numFmtId="0" fontId="1" fillId="34" borderId="56" xfId="0" applyNumberFormat="1" applyFont="1" applyFill="1" applyBorder="1" applyAlignment="1">
      <alignment vertical="top" wrapText="1"/>
    </xf>
    <xf numFmtId="2" fontId="3" fillId="0" borderId="57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16" fillId="0" borderId="58" xfId="0" applyFont="1" applyFill="1" applyBorder="1" applyAlignment="1">
      <alignment horizontal="center" vertical="top" wrapText="1"/>
    </xf>
    <xf numFmtId="0" fontId="15" fillId="0" borderId="56" xfId="0" applyFont="1" applyFill="1" applyBorder="1" applyAlignment="1">
      <alignment horizontal="center" vertical="top" wrapText="1"/>
    </xf>
    <xf numFmtId="3" fontId="15" fillId="0" borderId="56" xfId="0" applyNumberFormat="1" applyFont="1" applyFill="1" applyBorder="1" applyAlignment="1">
      <alignment horizontal="center" vertical="top" wrapText="1"/>
    </xf>
    <xf numFmtId="0" fontId="15" fillId="34" borderId="56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justify" vertical="center" wrapText="1"/>
    </xf>
    <xf numFmtId="0" fontId="1" fillId="0" borderId="56" xfId="0" applyFont="1" applyFill="1" applyBorder="1" applyAlignment="1">
      <alignment horizontal="justify" vertical="center" wrapText="1"/>
    </xf>
    <xf numFmtId="4" fontId="0" fillId="0" borderId="5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justify" wrapText="1"/>
    </xf>
    <xf numFmtId="0" fontId="15" fillId="0" borderId="59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justify"/>
    </xf>
    <xf numFmtId="0" fontId="15" fillId="0" borderId="56" xfId="0" applyFont="1" applyBorder="1" applyAlignment="1">
      <alignment horizontal="center" vertical="center"/>
    </xf>
    <xf numFmtId="4" fontId="1" fillId="34" borderId="60" xfId="0" applyNumberFormat="1" applyFont="1" applyFill="1" applyBorder="1" applyAlignment="1">
      <alignment horizontal="right"/>
    </xf>
    <xf numFmtId="0" fontId="15" fillId="0" borderId="6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justify" vertical="center" wrapText="1"/>
    </xf>
    <xf numFmtId="0" fontId="15" fillId="0" borderId="61" xfId="0" applyFont="1" applyBorder="1" applyAlignment="1">
      <alignment horizontal="center" vertical="center"/>
    </xf>
    <xf numFmtId="0" fontId="1" fillId="0" borderId="56" xfId="0" applyFont="1" applyBorder="1" applyAlignment="1">
      <alignment horizontal="justify" vertical="center" wrapText="1"/>
    </xf>
    <xf numFmtId="0" fontId="1" fillId="0" borderId="31" xfId="121" applyNumberFormat="1" applyFont="1" applyFill="1" applyAlignment="1" applyProtection="1">
      <alignment wrapText="1"/>
      <protection/>
    </xf>
    <xf numFmtId="0" fontId="1" fillId="0" borderId="56" xfId="121" applyNumberFormat="1" applyFont="1" applyFill="1" applyBorder="1" applyAlignment="1" applyProtection="1">
      <alignment wrapText="1"/>
      <protection/>
    </xf>
    <xf numFmtId="0" fontId="1" fillId="35" borderId="56" xfId="0" applyFont="1" applyFill="1" applyBorder="1" applyAlignment="1">
      <alignment horizontal="justify" vertical="center" wrapText="1"/>
    </xf>
    <xf numFmtId="4" fontId="0" fillId="0" borderId="0" xfId="0" applyNumberFormat="1" applyFont="1" applyFill="1" applyAlignment="1">
      <alignment/>
    </xf>
    <xf numFmtId="0" fontId="2" fillId="0" borderId="56" xfId="121" applyNumberFormat="1" applyFont="1" applyFill="1" applyBorder="1" applyAlignment="1" applyProtection="1">
      <alignment wrapText="1"/>
      <protection/>
    </xf>
    <xf numFmtId="2" fontId="2" fillId="0" borderId="56" xfId="0" applyNumberFormat="1" applyFont="1" applyFill="1" applyBorder="1" applyAlignment="1">
      <alignment horizontal="center" vertical="justify"/>
    </xf>
    <xf numFmtId="0" fontId="19" fillId="0" borderId="56" xfId="0" applyFont="1" applyFill="1" applyBorder="1" applyAlignment="1">
      <alignment horizontal="center" wrapText="1"/>
    </xf>
    <xf numFmtId="49" fontId="19" fillId="0" borderId="56" xfId="0" applyNumberFormat="1" applyFont="1" applyFill="1" applyBorder="1" applyAlignment="1">
      <alignment horizontal="center" wrapText="1"/>
    </xf>
    <xf numFmtId="0" fontId="10" fillId="0" borderId="56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wrapText="1"/>
    </xf>
    <xf numFmtId="1" fontId="15" fillId="0" borderId="56" xfId="0" applyNumberFormat="1" applyFont="1" applyFill="1" applyBorder="1" applyAlignment="1">
      <alignment horizontal="center" vertical="top" wrapText="1"/>
    </xf>
    <xf numFmtId="0" fontId="15" fillId="35" borderId="56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left" vertical="center" wrapText="1"/>
    </xf>
    <xf numFmtId="0" fontId="2" fillId="34" borderId="56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horizontal="right" vertical="justify" wrapText="1"/>
    </xf>
    <xf numFmtId="2" fontId="0" fillId="0" borderId="0" xfId="0" applyNumberFormat="1" applyFont="1" applyFill="1" applyAlignment="1">
      <alignment horizontal="right" vertical="justify" wrapText="1"/>
    </xf>
  </cellXfs>
  <cellStyles count="2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21" xfId="108"/>
    <cellStyle name="xl22" xfId="109"/>
    <cellStyle name="xl23" xfId="110"/>
    <cellStyle name="xl24" xfId="111"/>
    <cellStyle name="xl25" xfId="112"/>
    <cellStyle name="xl26" xfId="113"/>
    <cellStyle name="xl27" xfId="114"/>
    <cellStyle name="xl28" xfId="115"/>
    <cellStyle name="xl29" xfId="116"/>
    <cellStyle name="xl30" xfId="117"/>
    <cellStyle name="xl31" xfId="118"/>
    <cellStyle name="xl32" xfId="119"/>
    <cellStyle name="xl33" xfId="120"/>
    <cellStyle name="xl34" xfId="121"/>
    <cellStyle name="xl35" xfId="122"/>
    <cellStyle name="xl36" xfId="123"/>
    <cellStyle name="xl37" xfId="124"/>
    <cellStyle name="xl38" xfId="125"/>
    <cellStyle name="xl39" xfId="126"/>
    <cellStyle name="xl40" xfId="127"/>
    <cellStyle name="xl41" xfId="128"/>
    <cellStyle name="xl42" xfId="129"/>
    <cellStyle name="xl43" xfId="130"/>
    <cellStyle name="xl44" xfId="131"/>
    <cellStyle name="xl45" xfId="132"/>
    <cellStyle name="xl46" xfId="133"/>
    <cellStyle name="xl47" xfId="134"/>
    <cellStyle name="xl48" xfId="135"/>
    <cellStyle name="xl49" xfId="136"/>
    <cellStyle name="xl50" xfId="137"/>
    <cellStyle name="xl51" xfId="138"/>
    <cellStyle name="xl52" xfId="139"/>
    <cellStyle name="xl53" xfId="140"/>
    <cellStyle name="xl54" xfId="141"/>
    <cellStyle name="xl55" xfId="142"/>
    <cellStyle name="xl56" xfId="143"/>
    <cellStyle name="xl57" xfId="144"/>
    <cellStyle name="xl58" xfId="145"/>
    <cellStyle name="xl59" xfId="146"/>
    <cellStyle name="xl60" xfId="147"/>
    <cellStyle name="xl61" xfId="148"/>
    <cellStyle name="xl62" xfId="149"/>
    <cellStyle name="xl63" xfId="150"/>
    <cellStyle name="xl64" xfId="151"/>
    <cellStyle name="xl65" xfId="152"/>
    <cellStyle name="xl66" xfId="153"/>
    <cellStyle name="xl67" xfId="154"/>
    <cellStyle name="xl68" xfId="155"/>
    <cellStyle name="xl69" xfId="156"/>
    <cellStyle name="xl70" xfId="157"/>
    <cellStyle name="xl71" xfId="158"/>
    <cellStyle name="xl72" xfId="159"/>
    <cellStyle name="xl73" xfId="160"/>
    <cellStyle name="xl74" xfId="161"/>
    <cellStyle name="xl75" xfId="162"/>
    <cellStyle name="xl76" xfId="163"/>
    <cellStyle name="xl77" xfId="164"/>
    <cellStyle name="xl78" xfId="165"/>
    <cellStyle name="xl79" xfId="166"/>
    <cellStyle name="xl80" xfId="167"/>
    <cellStyle name="xl81" xfId="168"/>
    <cellStyle name="xl82" xfId="169"/>
    <cellStyle name="xl83" xfId="170"/>
    <cellStyle name="xl84" xfId="171"/>
    <cellStyle name="xl85" xfId="172"/>
    <cellStyle name="xl86" xfId="173"/>
    <cellStyle name="xl87" xfId="174"/>
    <cellStyle name="xl88" xfId="175"/>
    <cellStyle name="xl89" xfId="176"/>
    <cellStyle name="xl90" xfId="177"/>
    <cellStyle name="xl91" xfId="178"/>
    <cellStyle name="xl92" xfId="179"/>
    <cellStyle name="xl93" xfId="180"/>
    <cellStyle name="xl94" xfId="181"/>
    <cellStyle name="xl95" xfId="182"/>
    <cellStyle name="xl96" xfId="183"/>
    <cellStyle name="xl97" xfId="184"/>
    <cellStyle name="xl98" xfId="185"/>
    <cellStyle name="xl99" xfId="186"/>
    <cellStyle name="Акцент1" xfId="187"/>
    <cellStyle name="Акцент2" xfId="188"/>
    <cellStyle name="Акцент3" xfId="189"/>
    <cellStyle name="Акцент4" xfId="190"/>
    <cellStyle name="Акцент5" xfId="191"/>
    <cellStyle name="Акцент6" xfId="192"/>
    <cellStyle name="Ввод " xfId="193"/>
    <cellStyle name="Вывод" xfId="194"/>
    <cellStyle name="Вычисление" xfId="195"/>
    <cellStyle name="Hyperlink" xfId="196"/>
    <cellStyle name="Currency" xfId="197"/>
    <cellStyle name="Currency [0]" xfId="198"/>
    <cellStyle name="Заголовок 1" xfId="199"/>
    <cellStyle name="Заголовок 2" xfId="200"/>
    <cellStyle name="Заголовок 3" xfId="201"/>
    <cellStyle name="Заголовок 4" xfId="202"/>
    <cellStyle name="Итог" xfId="203"/>
    <cellStyle name="Контрольная ячейка" xfId="204"/>
    <cellStyle name="Название" xfId="205"/>
    <cellStyle name="Нейтральный" xfId="206"/>
    <cellStyle name="Обычный 2" xfId="207"/>
    <cellStyle name="Followed Hyperlink" xfId="208"/>
    <cellStyle name="Плохой" xfId="209"/>
    <cellStyle name="Пояснение" xfId="210"/>
    <cellStyle name="Примечание" xfId="211"/>
    <cellStyle name="Percent" xfId="212"/>
    <cellStyle name="Связанная ячейка" xfId="213"/>
    <cellStyle name="Текст предупреждения" xfId="214"/>
    <cellStyle name="Comma" xfId="215"/>
    <cellStyle name="Comma [0]" xfId="216"/>
    <cellStyle name="Хороший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27.28125" style="38" customWidth="1"/>
    <col min="2" max="2" width="33.140625" style="8" customWidth="1"/>
    <col min="3" max="3" width="9.140625" style="13" hidden="1" customWidth="1"/>
    <col min="4" max="4" width="13.7109375" style="13" hidden="1" customWidth="1"/>
    <col min="5" max="5" width="14.421875" style="13" hidden="1" customWidth="1"/>
    <col min="6" max="6" width="14.28125" style="13" hidden="1" customWidth="1"/>
    <col min="7" max="7" width="13.421875" style="12" customWidth="1"/>
    <col min="8" max="8" width="14.28125" style="12" customWidth="1"/>
    <col min="9" max="9" width="10.57421875" style="1" customWidth="1"/>
    <col min="10" max="10" width="18.7109375" style="1" customWidth="1"/>
    <col min="11" max="16384" width="9.140625" style="1" customWidth="1"/>
  </cols>
  <sheetData>
    <row r="1" spans="1:9" s="4" customFormat="1" ht="50.25" customHeight="1">
      <c r="A1" s="68" t="s">
        <v>247</v>
      </c>
      <c r="B1" s="69"/>
      <c r="C1" s="69"/>
      <c r="D1" s="69"/>
      <c r="E1" s="69"/>
      <c r="F1" s="69"/>
      <c r="G1" s="69"/>
      <c r="H1" s="69"/>
      <c r="I1" s="69"/>
    </row>
    <row r="2" spans="1:8" s="3" customFormat="1" ht="17.25" customHeight="1" hidden="1">
      <c r="A2" s="67" t="s">
        <v>133</v>
      </c>
      <c r="B2" s="67"/>
      <c r="C2" s="67"/>
      <c r="D2" s="67"/>
      <c r="E2" s="67"/>
      <c r="F2" s="31"/>
      <c r="G2" s="31"/>
      <c r="H2" s="31"/>
    </row>
    <row r="3" spans="1:8" s="3" customFormat="1" ht="17.25" customHeight="1">
      <c r="A3" s="31"/>
      <c r="B3" s="31"/>
      <c r="C3" s="31"/>
      <c r="D3" s="31"/>
      <c r="E3" s="31"/>
      <c r="F3" s="31"/>
      <c r="G3" s="31"/>
      <c r="H3" s="31"/>
    </row>
    <row r="4" spans="1:9" s="3" customFormat="1" ht="35.25" customHeight="1">
      <c r="A4" s="67" t="s">
        <v>246</v>
      </c>
      <c r="B4" s="67"/>
      <c r="C4" s="67"/>
      <c r="D4" s="67"/>
      <c r="E4" s="67"/>
      <c r="F4" s="67"/>
      <c r="G4" s="67"/>
      <c r="H4" s="67"/>
      <c r="I4" s="67"/>
    </row>
    <row r="5" spans="1:9" s="3" customFormat="1" ht="17.25" customHeight="1">
      <c r="A5" s="32"/>
      <c r="C5" s="30"/>
      <c r="I5" s="30" t="s">
        <v>33</v>
      </c>
    </row>
    <row r="6" spans="1:9" ht="102">
      <c r="A6" s="61" t="s">
        <v>22</v>
      </c>
      <c r="B6" s="5" t="s">
        <v>0</v>
      </c>
      <c r="C6" s="11" t="s">
        <v>59</v>
      </c>
      <c r="D6" s="11" t="s">
        <v>59</v>
      </c>
      <c r="E6" s="11" t="s">
        <v>100</v>
      </c>
      <c r="F6" s="11" t="s">
        <v>101</v>
      </c>
      <c r="G6" s="57" t="s">
        <v>128</v>
      </c>
      <c r="H6" s="57" t="s">
        <v>130</v>
      </c>
      <c r="I6" s="57" t="s">
        <v>129</v>
      </c>
    </row>
    <row r="7" spans="1:9" ht="13.5" customHeight="1">
      <c r="A7" s="58">
        <v>1</v>
      </c>
      <c r="B7" s="58">
        <v>2</v>
      </c>
      <c r="C7" s="59">
        <v>3</v>
      </c>
      <c r="D7" s="59">
        <v>3</v>
      </c>
      <c r="E7" s="59">
        <v>3</v>
      </c>
      <c r="F7" s="59">
        <v>3</v>
      </c>
      <c r="G7" s="59" t="s">
        <v>132</v>
      </c>
      <c r="H7" s="59" t="s">
        <v>131</v>
      </c>
      <c r="I7" s="60">
        <v>5</v>
      </c>
    </row>
    <row r="8" spans="1:10" ht="28.5" customHeight="1">
      <c r="A8" s="33" t="s">
        <v>134</v>
      </c>
      <c r="B8" s="2" t="s">
        <v>18</v>
      </c>
      <c r="C8" s="14">
        <f>C9+C15+C21+C30+C37+C47+C53+C56+C62+C75</f>
        <v>96973000</v>
      </c>
      <c r="D8" s="14">
        <f>D9+D15+D21+D30+D37+D47+D53+D56+D62+D75</f>
        <v>96973000</v>
      </c>
      <c r="E8" s="14">
        <f>E9+E15+E21+E30+E37+E47+E53+E56+E62+E75</f>
        <v>96973000</v>
      </c>
      <c r="F8" s="14">
        <f>F9+F15+F21+F30+F37+F47+F53+F56+F62+F75</f>
        <v>97843000</v>
      </c>
      <c r="G8" s="14">
        <f>G9+G15+G21+G30+G37+G47+G53+G56+G62+G75+M35+G35</f>
        <v>99483171</v>
      </c>
      <c r="H8" s="14">
        <f>H9+H15+H21+H30+H37+H47+H53+H56+H62+H75+N35+H35</f>
        <v>99695062.92</v>
      </c>
      <c r="I8" s="42">
        <f>H8/G8*100</f>
        <v>100.21299272818716</v>
      </c>
      <c r="J8" s="55"/>
    </row>
    <row r="9" spans="1:9" ht="24.75" customHeight="1">
      <c r="A9" s="33" t="s">
        <v>135</v>
      </c>
      <c r="B9" s="2" t="s">
        <v>53</v>
      </c>
      <c r="C9" s="14">
        <f aca="true" t="shared" si="0" ref="C9:H9">C10</f>
        <v>68107000</v>
      </c>
      <c r="D9" s="14">
        <f t="shared" si="0"/>
        <v>68107000</v>
      </c>
      <c r="E9" s="14">
        <f t="shared" si="0"/>
        <v>68107000</v>
      </c>
      <c r="F9" s="14">
        <f t="shared" si="0"/>
        <v>68637000</v>
      </c>
      <c r="G9" s="14">
        <f t="shared" si="0"/>
        <v>68160000</v>
      </c>
      <c r="H9" s="14">
        <f t="shared" si="0"/>
        <v>68204449.03</v>
      </c>
      <c r="I9" s="42">
        <f aca="true" t="shared" si="1" ref="I9:I72">H9/G9*100</f>
        <v>100.06521277875586</v>
      </c>
    </row>
    <row r="10" spans="1:9" ht="15.75" customHeight="1">
      <c r="A10" s="33" t="s">
        <v>137</v>
      </c>
      <c r="B10" s="2" t="s">
        <v>1</v>
      </c>
      <c r="C10" s="15">
        <f aca="true" t="shared" si="2" ref="C10:H10">C11+C13+C14+C12</f>
        <v>68107000</v>
      </c>
      <c r="D10" s="15">
        <f t="shared" si="2"/>
        <v>68107000</v>
      </c>
      <c r="E10" s="15">
        <f t="shared" si="2"/>
        <v>68107000</v>
      </c>
      <c r="F10" s="15">
        <f t="shared" si="2"/>
        <v>68637000</v>
      </c>
      <c r="G10" s="15">
        <f t="shared" si="2"/>
        <v>68160000</v>
      </c>
      <c r="H10" s="15">
        <f t="shared" si="2"/>
        <v>68204449.03</v>
      </c>
      <c r="I10" s="42">
        <f t="shared" si="1"/>
        <v>100.06521277875586</v>
      </c>
    </row>
    <row r="11" spans="1:9" ht="80.25" customHeight="1">
      <c r="A11" s="33" t="s">
        <v>136</v>
      </c>
      <c r="B11" s="6" t="s">
        <v>67</v>
      </c>
      <c r="C11" s="15">
        <v>67517000</v>
      </c>
      <c r="D11" s="15">
        <v>67517000</v>
      </c>
      <c r="E11" s="15">
        <v>67517000</v>
      </c>
      <c r="F11" s="15">
        <v>68047000</v>
      </c>
      <c r="G11" s="15">
        <v>66600000</v>
      </c>
      <c r="H11" s="15">
        <v>66660312.66</v>
      </c>
      <c r="I11" s="42">
        <f t="shared" si="1"/>
        <v>100.09055954954955</v>
      </c>
    </row>
    <row r="12" spans="1:9" ht="120" customHeight="1">
      <c r="A12" s="33" t="s">
        <v>138</v>
      </c>
      <c r="B12" s="6" t="s">
        <v>60</v>
      </c>
      <c r="C12" s="15">
        <v>180000</v>
      </c>
      <c r="D12" s="15">
        <v>180000</v>
      </c>
      <c r="E12" s="15">
        <v>180000</v>
      </c>
      <c r="F12" s="15">
        <v>180000</v>
      </c>
      <c r="G12" s="15">
        <v>450000</v>
      </c>
      <c r="H12" s="15">
        <v>440660.27</v>
      </c>
      <c r="I12" s="42">
        <f t="shared" si="1"/>
        <v>97.92450444444445</v>
      </c>
    </row>
    <row r="13" spans="1:9" ht="66.75" customHeight="1">
      <c r="A13" s="34" t="s">
        <v>139</v>
      </c>
      <c r="B13" s="6" t="s">
        <v>28</v>
      </c>
      <c r="C13" s="15">
        <v>350000</v>
      </c>
      <c r="D13" s="15">
        <v>350000</v>
      </c>
      <c r="E13" s="15">
        <v>350000</v>
      </c>
      <c r="F13" s="15">
        <v>250000</v>
      </c>
      <c r="G13" s="15">
        <v>990000</v>
      </c>
      <c r="H13" s="15">
        <v>988208.42</v>
      </c>
      <c r="I13" s="42">
        <f t="shared" si="1"/>
        <v>99.81903232323232</v>
      </c>
    </row>
    <row r="14" spans="1:9" ht="117.75" customHeight="1">
      <c r="A14" s="33" t="s">
        <v>140</v>
      </c>
      <c r="B14" s="6" t="s">
        <v>68</v>
      </c>
      <c r="C14" s="15">
        <v>60000</v>
      </c>
      <c r="D14" s="15">
        <v>60000</v>
      </c>
      <c r="E14" s="15">
        <v>60000</v>
      </c>
      <c r="F14" s="15">
        <v>160000</v>
      </c>
      <c r="G14" s="15">
        <v>120000</v>
      </c>
      <c r="H14" s="15">
        <v>115267.68</v>
      </c>
      <c r="I14" s="42">
        <f t="shared" si="1"/>
        <v>96.0564</v>
      </c>
    </row>
    <row r="15" spans="1:9" s="18" customFormat="1" ht="54.75" customHeight="1">
      <c r="A15" s="34" t="s">
        <v>142</v>
      </c>
      <c r="B15" s="2" t="s">
        <v>141</v>
      </c>
      <c r="C15" s="14">
        <f aca="true" t="shared" si="3" ref="C15:H15">SUM(C16)</f>
        <v>12301000</v>
      </c>
      <c r="D15" s="14">
        <f t="shared" si="3"/>
        <v>12301000</v>
      </c>
      <c r="E15" s="14">
        <f t="shared" si="3"/>
        <v>12301000</v>
      </c>
      <c r="F15" s="14">
        <f t="shared" si="3"/>
        <v>12301000</v>
      </c>
      <c r="G15" s="14">
        <f t="shared" si="3"/>
        <v>14724000</v>
      </c>
      <c r="H15" s="14">
        <f t="shared" si="3"/>
        <v>14834902.670000002</v>
      </c>
      <c r="I15" s="42">
        <f t="shared" si="1"/>
        <v>100.75321020103235</v>
      </c>
    </row>
    <row r="16" spans="1:9" ht="41.25" customHeight="1">
      <c r="A16" s="33" t="s">
        <v>143</v>
      </c>
      <c r="B16" s="6" t="s">
        <v>52</v>
      </c>
      <c r="C16" s="15">
        <f aca="true" t="shared" si="4" ref="C16:H16">SUM(C17:C20)</f>
        <v>12301000</v>
      </c>
      <c r="D16" s="15">
        <f t="shared" si="4"/>
        <v>12301000</v>
      </c>
      <c r="E16" s="15">
        <f t="shared" si="4"/>
        <v>12301000</v>
      </c>
      <c r="F16" s="15">
        <f t="shared" si="4"/>
        <v>12301000</v>
      </c>
      <c r="G16" s="15">
        <f t="shared" si="4"/>
        <v>14724000</v>
      </c>
      <c r="H16" s="15">
        <f t="shared" si="4"/>
        <v>14834902.670000002</v>
      </c>
      <c r="I16" s="42">
        <f t="shared" si="1"/>
        <v>100.75321020103235</v>
      </c>
    </row>
    <row r="17" spans="1:9" ht="98.25" customHeight="1">
      <c r="A17" s="33" t="s">
        <v>144</v>
      </c>
      <c r="B17" s="6" t="s">
        <v>49</v>
      </c>
      <c r="C17" s="15">
        <v>5031000</v>
      </c>
      <c r="D17" s="15">
        <v>5031000</v>
      </c>
      <c r="E17" s="15">
        <v>5031000</v>
      </c>
      <c r="F17" s="15">
        <v>5031000</v>
      </c>
      <c r="G17" s="15">
        <v>6043000</v>
      </c>
      <c r="H17" s="15">
        <v>6095652.24</v>
      </c>
      <c r="I17" s="42">
        <f t="shared" si="1"/>
        <v>100.87129306635778</v>
      </c>
    </row>
    <row r="18" spans="1:9" ht="114.75" customHeight="1">
      <c r="A18" s="33" t="s">
        <v>145</v>
      </c>
      <c r="B18" s="6" t="s">
        <v>61</v>
      </c>
      <c r="C18" s="15">
        <v>55000</v>
      </c>
      <c r="D18" s="15">
        <v>55000</v>
      </c>
      <c r="E18" s="15">
        <v>55000</v>
      </c>
      <c r="F18" s="15">
        <v>55000</v>
      </c>
      <c r="G18" s="15">
        <v>61000</v>
      </c>
      <c r="H18" s="15">
        <v>61881.03</v>
      </c>
      <c r="I18" s="42">
        <f t="shared" si="1"/>
        <v>101.44431147540985</v>
      </c>
    </row>
    <row r="19" spans="1:9" ht="102">
      <c r="A19" s="33" t="s">
        <v>146</v>
      </c>
      <c r="B19" s="6" t="s">
        <v>74</v>
      </c>
      <c r="C19" s="15">
        <v>7805000</v>
      </c>
      <c r="D19" s="15">
        <v>7805000</v>
      </c>
      <c r="E19" s="15">
        <v>7805000</v>
      </c>
      <c r="F19" s="15">
        <v>7805000</v>
      </c>
      <c r="G19" s="15">
        <v>9800000</v>
      </c>
      <c r="H19" s="15">
        <v>9857953.08</v>
      </c>
      <c r="I19" s="42">
        <f t="shared" si="1"/>
        <v>100.59135795918368</v>
      </c>
    </row>
    <row r="20" spans="1:9" ht="106.5" customHeight="1">
      <c r="A20" s="33" t="s">
        <v>147</v>
      </c>
      <c r="B20" s="6" t="s">
        <v>62</v>
      </c>
      <c r="C20" s="15">
        <v>-590000</v>
      </c>
      <c r="D20" s="15">
        <v>-590000</v>
      </c>
      <c r="E20" s="15">
        <v>-590000</v>
      </c>
      <c r="F20" s="15">
        <v>-590000</v>
      </c>
      <c r="G20" s="15">
        <v>-1180000</v>
      </c>
      <c r="H20" s="15">
        <v>-1180583.68</v>
      </c>
      <c r="I20" s="42">
        <f t="shared" si="1"/>
        <v>100.04946440677966</v>
      </c>
    </row>
    <row r="21" spans="1:9" ht="24" customHeight="1">
      <c r="A21" s="33" t="s">
        <v>148</v>
      </c>
      <c r="B21" s="2" t="s">
        <v>2</v>
      </c>
      <c r="C21" s="14">
        <f aca="true" t="shared" si="5" ref="C21:H21">+C22+C25+C28</f>
        <v>8870000</v>
      </c>
      <c r="D21" s="14">
        <f t="shared" si="5"/>
        <v>8870000</v>
      </c>
      <c r="E21" s="14">
        <f t="shared" si="5"/>
        <v>8870000</v>
      </c>
      <c r="F21" s="14">
        <f t="shared" si="5"/>
        <v>8970000</v>
      </c>
      <c r="G21" s="14">
        <f t="shared" si="5"/>
        <v>8190120</v>
      </c>
      <c r="H21" s="14">
        <f t="shared" si="5"/>
        <v>8150304.350000001</v>
      </c>
      <c r="I21" s="42">
        <f t="shared" si="1"/>
        <v>99.51385755031673</v>
      </c>
    </row>
    <row r="22" spans="1:9" ht="29.25" customHeight="1">
      <c r="A22" s="33" t="s">
        <v>149</v>
      </c>
      <c r="B22" s="6" t="s">
        <v>3</v>
      </c>
      <c r="C22" s="15">
        <f aca="true" t="shared" si="6" ref="C22:H22">C23+C24</f>
        <v>8078000</v>
      </c>
      <c r="D22" s="15">
        <f t="shared" si="6"/>
        <v>8078000</v>
      </c>
      <c r="E22" s="15">
        <f t="shared" si="6"/>
        <v>8078000</v>
      </c>
      <c r="F22" s="15">
        <f t="shared" si="6"/>
        <v>8078000</v>
      </c>
      <c r="G22" s="15">
        <f t="shared" si="6"/>
        <v>7308120</v>
      </c>
      <c r="H22" s="15">
        <f t="shared" si="6"/>
        <v>7267763.100000001</v>
      </c>
      <c r="I22" s="42">
        <f t="shared" si="1"/>
        <v>99.44778000361242</v>
      </c>
    </row>
    <row r="23" spans="1:9" ht="27.75" customHeight="1">
      <c r="A23" s="33" t="s">
        <v>150</v>
      </c>
      <c r="B23" s="6" t="s">
        <v>3</v>
      </c>
      <c r="C23" s="15">
        <v>8074000</v>
      </c>
      <c r="D23" s="15">
        <v>8074000</v>
      </c>
      <c r="E23" s="15">
        <v>8074000</v>
      </c>
      <c r="F23" s="15">
        <v>8074000</v>
      </c>
      <c r="G23" s="15">
        <v>7300000</v>
      </c>
      <c r="H23" s="15">
        <v>7259231.36</v>
      </c>
      <c r="I23" s="42">
        <f t="shared" si="1"/>
        <v>99.44152547945207</v>
      </c>
    </row>
    <row r="24" spans="1:9" ht="57" customHeight="1">
      <c r="A24" s="33" t="s">
        <v>151</v>
      </c>
      <c r="B24" s="6" t="s">
        <v>26</v>
      </c>
      <c r="C24" s="15">
        <v>4000</v>
      </c>
      <c r="D24" s="15">
        <v>4000</v>
      </c>
      <c r="E24" s="15">
        <v>4000</v>
      </c>
      <c r="F24" s="15">
        <v>4000</v>
      </c>
      <c r="G24" s="15">
        <v>8120</v>
      </c>
      <c r="H24" s="15">
        <v>8531.74</v>
      </c>
      <c r="I24" s="42">
        <f t="shared" si="1"/>
        <v>105.07068965517242</v>
      </c>
    </row>
    <row r="25" spans="1:9" ht="19.5" customHeight="1">
      <c r="A25" s="33" t="s">
        <v>152</v>
      </c>
      <c r="B25" s="6" t="s">
        <v>4</v>
      </c>
      <c r="C25" s="15">
        <f>C26+C27</f>
        <v>450000</v>
      </c>
      <c r="D25" s="15">
        <f>D26+D27</f>
        <v>450000</v>
      </c>
      <c r="E25" s="15">
        <f>E26+E27</f>
        <v>450000</v>
      </c>
      <c r="F25" s="15">
        <v>550000</v>
      </c>
      <c r="G25" s="15">
        <v>524000</v>
      </c>
      <c r="H25" s="15">
        <v>523862.85</v>
      </c>
      <c r="I25" s="42">
        <f t="shared" si="1"/>
        <v>99.97382633587786</v>
      </c>
    </row>
    <row r="26" spans="1:9" ht="21" customHeight="1">
      <c r="A26" s="35" t="s">
        <v>153</v>
      </c>
      <c r="B26" s="22" t="s">
        <v>4</v>
      </c>
      <c r="C26" s="25">
        <v>449000</v>
      </c>
      <c r="D26" s="25">
        <v>449000</v>
      </c>
      <c r="E26" s="25">
        <v>449000</v>
      </c>
      <c r="F26" s="25">
        <v>449000</v>
      </c>
      <c r="G26" s="25">
        <v>524000</v>
      </c>
      <c r="H26" s="25">
        <v>523862.85</v>
      </c>
      <c r="I26" s="42">
        <f t="shared" si="1"/>
        <v>99.97382633587786</v>
      </c>
    </row>
    <row r="27" spans="1:9" ht="43.5" customHeight="1">
      <c r="A27" s="35" t="s">
        <v>154</v>
      </c>
      <c r="B27" s="22" t="s">
        <v>27</v>
      </c>
      <c r="C27" s="25">
        <v>1000</v>
      </c>
      <c r="D27" s="25">
        <v>1000</v>
      </c>
      <c r="E27" s="25">
        <v>1000</v>
      </c>
      <c r="F27" s="25">
        <v>1000</v>
      </c>
      <c r="G27" s="25"/>
      <c r="H27" s="25"/>
      <c r="I27" s="42" t="e">
        <f t="shared" si="1"/>
        <v>#DIV/0!</v>
      </c>
    </row>
    <row r="28" spans="1:9" ht="33" customHeight="1">
      <c r="A28" s="33" t="s">
        <v>155</v>
      </c>
      <c r="B28" s="6" t="s">
        <v>75</v>
      </c>
      <c r="C28" s="15">
        <f aca="true" t="shared" si="7" ref="C28:H28">C29</f>
        <v>342000</v>
      </c>
      <c r="D28" s="15">
        <f t="shared" si="7"/>
        <v>342000</v>
      </c>
      <c r="E28" s="15">
        <f t="shared" si="7"/>
        <v>342000</v>
      </c>
      <c r="F28" s="15">
        <f t="shared" si="7"/>
        <v>342000</v>
      </c>
      <c r="G28" s="15">
        <f t="shared" si="7"/>
        <v>358000</v>
      </c>
      <c r="H28" s="15">
        <f t="shared" si="7"/>
        <v>358678.4</v>
      </c>
      <c r="I28" s="42">
        <f t="shared" si="1"/>
        <v>100.18949720670392</v>
      </c>
    </row>
    <row r="29" spans="1:9" ht="51.75" customHeight="1">
      <c r="A29" s="33" t="s">
        <v>156</v>
      </c>
      <c r="B29" s="6" t="s">
        <v>63</v>
      </c>
      <c r="C29" s="15">
        <v>342000</v>
      </c>
      <c r="D29" s="15">
        <v>342000</v>
      </c>
      <c r="E29" s="15">
        <v>342000</v>
      </c>
      <c r="F29" s="15">
        <v>342000</v>
      </c>
      <c r="G29" s="15">
        <v>358000</v>
      </c>
      <c r="H29" s="15">
        <v>358678.4</v>
      </c>
      <c r="I29" s="42">
        <f t="shared" si="1"/>
        <v>100.18949720670392</v>
      </c>
    </row>
    <row r="30" spans="1:9" ht="27" customHeight="1">
      <c r="A30" s="33" t="s">
        <v>157</v>
      </c>
      <c r="B30" s="2" t="s">
        <v>17</v>
      </c>
      <c r="C30" s="14">
        <f aca="true" t="shared" si="8" ref="C30:H30">C31+C33</f>
        <v>1079000</v>
      </c>
      <c r="D30" s="14">
        <f t="shared" si="8"/>
        <v>1079000</v>
      </c>
      <c r="E30" s="14">
        <f t="shared" si="8"/>
        <v>1079000</v>
      </c>
      <c r="F30" s="14">
        <f t="shared" si="8"/>
        <v>1079000</v>
      </c>
      <c r="G30" s="14">
        <f t="shared" si="8"/>
        <v>910000</v>
      </c>
      <c r="H30" s="14">
        <f t="shared" si="8"/>
        <v>913398.19</v>
      </c>
      <c r="I30" s="42">
        <f t="shared" si="1"/>
        <v>100.37342747252747</v>
      </c>
    </row>
    <row r="31" spans="1:9" ht="54" customHeight="1">
      <c r="A31" s="33" t="s">
        <v>158</v>
      </c>
      <c r="B31" s="6" t="s">
        <v>5</v>
      </c>
      <c r="C31" s="15">
        <f>C32</f>
        <v>1069000</v>
      </c>
      <c r="D31" s="15">
        <f>D32</f>
        <v>1069000</v>
      </c>
      <c r="E31" s="15">
        <f>E32</f>
        <v>1069000</v>
      </c>
      <c r="F31" s="15">
        <f>F32</f>
        <v>1069000</v>
      </c>
      <c r="G31" s="15">
        <v>890000</v>
      </c>
      <c r="H31" s="15">
        <v>893398.19</v>
      </c>
      <c r="I31" s="42">
        <f t="shared" si="1"/>
        <v>100.38181910112358</v>
      </c>
    </row>
    <row r="32" spans="1:9" ht="68.25" customHeight="1">
      <c r="A32" s="33" t="s">
        <v>159</v>
      </c>
      <c r="B32" s="6" t="s">
        <v>64</v>
      </c>
      <c r="C32" s="15">
        <v>1069000</v>
      </c>
      <c r="D32" s="15">
        <v>1069000</v>
      </c>
      <c r="E32" s="15">
        <v>1069000</v>
      </c>
      <c r="F32" s="15">
        <v>1069000</v>
      </c>
      <c r="G32" s="15">
        <v>890000</v>
      </c>
      <c r="H32" s="15">
        <v>893398.19</v>
      </c>
      <c r="I32" s="42">
        <f t="shared" si="1"/>
        <v>100.38181910112358</v>
      </c>
    </row>
    <row r="33" spans="1:9" ht="54" customHeight="1">
      <c r="A33" s="33" t="s">
        <v>160</v>
      </c>
      <c r="B33" s="19" t="s">
        <v>65</v>
      </c>
      <c r="C33" s="15">
        <v>10000</v>
      </c>
      <c r="D33" s="15">
        <v>10000</v>
      </c>
      <c r="E33" s="15">
        <v>10000</v>
      </c>
      <c r="F33" s="15">
        <v>10000</v>
      </c>
      <c r="G33" s="15">
        <v>20000</v>
      </c>
      <c r="H33" s="15">
        <v>20000</v>
      </c>
      <c r="I33" s="42">
        <f t="shared" si="1"/>
        <v>100</v>
      </c>
    </row>
    <row r="34" spans="1:9" ht="44.25" customHeight="1">
      <c r="A34" s="33" t="s">
        <v>161</v>
      </c>
      <c r="B34" s="6" t="s">
        <v>45</v>
      </c>
      <c r="C34" s="15">
        <v>10000</v>
      </c>
      <c r="D34" s="15">
        <v>10000</v>
      </c>
      <c r="E34" s="15">
        <v>10000</v>
      </c>
      <c r="F34" s="15">
        <v>10000</v>
      </c>
      <c r="G34" s="15">
        <v>20000</v>
      </c>
      <c r="H34" s="15">
        <v>20000</v>
      </c>
      <c r="I34" s="42">
        <f t="shared" si="1"/>
        <v>100</v>
      </c>
    </row>
    <row r="35" spans="1:9" ht="39" customHeight="1">
      <c r="A35" s="34" t="s">
        <v>162</v>
      </c>
      <c r="B35" s="2" t="s">
        <v>124</v>
      </c>
      <c r="C35" s="15"/>
      <c r="D35" s="15"/>
      <c r="E35" s="15"/>
      <c r="F35" s="15"/>
      <c r="G35" s="14">
        <v>920</v>
      </c>
      <c r="H35" s="14">
        <v>961.45</v>
      </c>
      <c r="I35" s="42">
        <f t="shared" si="1"/>
        <v>104.5054347826087</v>
      </c>
    </row>
    <row r="36" spans="1:9" ht="51.75" customHeight="1">
      <c r="A36" s="34" t="s">
        <v>163</v>
      </c>
      <c r="B36" s="6" t="s">
        <v>120</v>
      </c>
      <c r="C36" s="15"/>
      <c r="D36" s="15"/>
      <c r="E36" s="15"/>
      <c r="F36" s="15"/>
      <c r="G36" s="15">
        <v>920</v>
      </c>
      <c r="H36" s="15">
        <v>961.45</v>
      </c>
      <c r="I36" s="42">
        <f t="shared" si="1"/>
        <v>104.5054347826087</v>
      </c>
    </row>
    <row r="37" spans="1:9" ht="71.25" customHeight="1">
      <c r="A37" s="33" t="s">
        <v>164</v>
      </c>
      <c r="B37" s="2" t="s">
        <v>6</v>
      </c>
      <c r="C37" s="14">
        <f aca="true" t="shared" si="9" ref="C37:H37">C38+C44</f>
        <v>4015000</v>
      </c>
      <c r="D37" s="14">
        <f t="shared" si="9"/>
        <v>4015000</v>
      </c>
      <c r="E37" s="14">
        <f t="shared" si="9"/>
        <v>4015000</v>
      </c>
      <c r="F37" s="14">
        <f t="shared" si="9"/>
        <v>4015000</v>
      </c>
      <c r="G37" s="14">
        <f t="shared" si="9"/>
        <v>4249000</v>
      </c>
      <c r="H37" s="14">
        <f t="shared" si="9"/>
        <v>4316436</v>
      </c>
      <c r="I37" s="42">
        <f t="shared" si="1"/>
        <v>101.58710284772887</v>
      </c>
    </row>
    <row r="38" spans="1:9" ht="122.25" customHeight="1">
      <c r="A38" s="33" t="s">
        <v>165</v>
      </c>
      <c r="B38" s="10" t="s">
        <v>29</v>
      </c>
      <c r="C38" s="15">
        <f aca="true" t="shared" si="10" ref="C38:H38">C39+C42</f>
        <v>3148000</v>
      </c>
      <c r="D38" s="15">
        <f t="shared" si="10"/>
        <v>3148000</v>
      </c>
      <c r="E38" s="15">
        <f t="shared" si="10"/>
        <v>3148000</v>
      </c>
      <c r="F38" s="15">
        <f t="shared" si="10"/>
        <v>3148000</v>
      </c>
      <c r="G38" s="15">
        <f t="shared" si="10"/>
        <v>3453000</v>
      </c>
      <c r="H38" s="15">
        <f t="shared" si="10"/>
        <v>3519850.98</v>
      </c>
      <c r="I38" s="42">
        <f t="shared" si="1"/>
        <v>101.93602606429192</v>
      </c>
    </row>
    <row r="39" spans="1:9" ht="87.75" customHeight="1">
      <c r="A39" s="33" t="s">
        <v>166</v>
      </c>
      <c r="B39" s="6" t="s">
        <v>30</v>
      </c>
      <c r="C39" s="15">
        <f aca="true" t="shared" si="11" ref="C39:H39">SUM(C40:C41)</f>
        <v>2100000</v>
      </c>
      <c r="D39" s="15">
        <f t="shared" si="11"/>
        <v>2100000</v>
      </c>
      <c r="E39" s="15">
        <f t="shared" si="11"/>
        <v>2100000</v>
      </c>
      <c r="F39" s="15">
        <f t="shared" si="11"/>
        <v>2100000</v>
      </c>
      <c r="G39" s="15">
        <f t="shared" si="11"/>
        <v>2233000</v>
      </c>
      <c r="H39" s="15">
        <f t="shared" si="11"/>
        <v>2297886.33</v>
      </c>
      <c r="I39" s="42">
        <f t="shared" si="1"/>
        <v>102.90579175996417</v>
      </c>
    </row>
    <row r="40" spans="1:9" ht="105.75" customHeight="1">
      <c r="A40" s="35" t="s">
        <v>167</v>
      </c>
      <c r="B40" s="29" t="s">
        <v>117</v>
      </c>
      <c r="C40" s="25">
        <v>1600000</v>
      </c>
      <c r="D40" s="25">
        <v>1600000</v>
      </c>
      <c r="E40" s="25">
        <v>1600000</v>
      </c>
      <c r="F40" s="25">
        <v>1600000</v>
      </c>
      <c r="G40" s="25">
        <v>1783000</v>
      </c>
      <c r="H40" s="25">
        <v>1854730.69</v>
      </c>
      <c r="I40" s="42">
        <f t="shared" si="1"/>
        <v>104.02303365114976</v>
      </c>
    </row>
    <row r="41" spans="1:9" ht="104.25" customHeight="1">
      <c r="A41" s="35" t="s">
        <v>168</v>
      </c>
      <c r="B41" s="29" t="s">
        <v>70</v>
      </c>
      <c r="C41" s="25">
        <v>500000</v>
      </c>
      <c r="D41" s="25">
        <v>500000</v>
      </c>
      <c r="E41" s="25">
        <v>500000</v>
      </c>
      <c r="F41" s="25">
        <v>500000</v>
      </c>
      <c r="G41" s="25">
        <v>450000</v>
      </c>
      <c r="H41" s="25">
        <v>443155.64</v>
      </c>
      <c r="I41" s="42">
        <f t="shared" si="1"/>
        <v>98.47903111111111</v>
      </c>
    </row>
    <row r="42" spans="1:9" ht="109.5" customHeight="1">
      <c r="A42" s="33" t="s">
        <v>169</v>
      </c>
      <c r="B42" s="6" t="s">
        <v>50</v>
      </c>
      <c r="C42" s="15">
        <f>C43</f>
        <v>1048000</v>
      </c>
      <c r="D42" s="15">
        <f>D43</f>
        <v>1048000</v>
      </c>
      <c r="E42" s="15">
        <f>E43</f>
        <v>1048000</v>
      </c>
      <c r="F42" s="15">
        <f>F43</f>
        <v>1048000</v>
      </c>
      <c r="G42" s="15">
        <f>G43</f>
        <v>1220000</v>
      </c>
      <c r="H42" s="15">
        <v>1221964.65</v>
      </c>
      <c r="I42" s="42">
        <f t="shared" si="1"/>
        <v>100.16103688524589</v>
      </c>
    </row>
    <row r="43" spans="1:9" ht="90.75" customHeight="1">
      <c r="A43" s="33" t="s">
        <v>170</v>
      </c>
      <c r="B43" s="6" t="s">
        <v>21</v>
      </c>
      <c r="C43" s="15">
        <v>1048000</v>
      </c>
      <c r="D43" s="15">
        <v>1048000</v>
      </c>
      <c r="E43" s="15">
        <v>1048000</v>
      </c>
      <c r="F43" s="15">
        <v>1048000</v>
      </c>
      <c r="G43" s="15">
        <v>1220000</v>
      </c>
      <c r="H43" s="15">
        <v>1220000</v>
      </c>
      <c r="I43" s="42">
        <f t="shared" si="1"/>
        <v>100</v>
      </c>
    </row>
    <row r="44" spans="1:9" ht="35.25" customHeight="1">
      <c r="A44" s="33" t="s">
        <v>171</v>
      </c>
      <c r="B44" s="6" t="s">
        <v>7</v>
      </c>
      <c r="C44" s="15">
        <f>C45</f>
        <v>867000</v>
      </c>
      <c r="D44" s="15">
        <f>D45</f>
        <v>867000</v>
      </c>
      <c r="E44" s="15">
        <f>E45</f>
        <v>867000</v>
      </c>
      <c r="F44" s="15">
        <f>F45</f>
        <v>867000</v>
      </c>
      <c r="G44" s="15">
        <f>SUM(G45)</f>
        <v>796000</v>
      </c>
      <c r="H44" s="15">
        <v>796585.02</v>
      </c>
      <c r="I44" s="42">
        <f t="shared" si="1"/>
        <v>100.07349497487436</v>
      </c>
    </row>
    <row r="45" spans="1:9" ht="66" customHeight="1">
      <c r="A45" s="33" t="s">
        <v>172</v>
      </c>
      <c r="B45" s="6" t="s">
        <v>51</v>
      </c>
      <c r="C45" s="15">
        <v>867000</v>
      </c>
      <c r="D45" s="15">
        <v>867000</v>
      </c>
      <c r="E45" s="15">
        <v>867000</v>
      </c>
      <c r="F45" s="15">
        <v>867000</v>
      </c>
      <c r="G45" s="15">
        <v>796000</v>
      </c>
      <c r="H45" s="15">
        <v>796585.02</v>
      </c>
      <c r="I45" s="42">
        <f t="shared" si="1"/>
        <v>100.07349497487436</v>
      </c>
    </row>
    <row r="46" spans="1:9" ht="69" customHeight="1">
      <c r="A46" s="33" t="s">
        <v>173</v>
      </c>
      <c r="B46" s="6" t="s">
        <v>8</v>
      </c>
      <c r="C46" s="15">
        <v>867000</v>
      </c>
      <c r="D46" s="15">
        <v>867000</v>
      </c>
      <c r="E46" s="15">
        <v>867000</v>
      </c>
      <c r="F46" s="15">
        <v>867000</v>
      </c>
      <c r="G46" s="15">
        <v>796000</v>
      </c>
      <c r="H46" s="15">
        <v>796585.02</v>
      </c>
      <c r="I46" s="42">
        <f t="shared" si="1"/>
        <v>100.07349497487436</v>
      </c>
    </row>
    <row r="47" spans="1:9" ht="37.5" customHeight="1">
      <c r="A47" s="33" t="s">
        <v>174</v>
      </c>
      <c r="B47" s="2" t="s">
        <v>9</v>
      </c>
      <c r="C47" s="14">
        <f aca="true" t="shared" si="12" ref="C47:H47">C48</f>
        <v>800000</v>
      </c>
      <c r="D47" s="14">
        <f t="shared" si="12"/>
        <v>800000</v>
      </c>
      <c r="E47" s="14">
        <f t="shared" si="12"/>
        <v>800000</v>
      </c>
      <c r="F47" s="14">
        <f t="shared" si="12"/>
        <v>800000</v>
      </c>
      <c r="G47" s="14">
        <f t="shared" si="12"/>
        <v>702631</v>
      </c>
      <c r="H47" s="14">
        <f t="shared" si="12"/>
        <v>702625.89</v>
      </c>
      <c r="I47" s="42">
        <f t="shared" si="1"/>
        <v>99.99927273348315</v>
      </c>
    </row>
    <row r="48" spans="1:9" ht="26.25" customHeight="1">
      <c r="A48" s="33" t="s">
        <v>175</v>
      </c>
      <c r="B48" s="6" t="s">
        <v>36</v>
      </c>
      <c r="C48" s="15">
        <f aca="true" t="shared" si="13" ref="C48:H48">C49+C50+C51+C52</f>
        <v>800000</v>
      </c>
      <c r="D48" s="15">
        <f t="shared" si="13"/>
        <v>800000</v>
      </c>
      <c r="E48" s="15">
        <f t="shared" si="13"/>
        <v>800000</v>
      </c>
      <c r="F48" s="15">
        <f t="shared" si="13"/>
        <v>800000</v>
      </c>
      <c r="G48" s="15">
        <f t="shared" si="13"/>
        <v>702631</v>
      </c>
      <c r="H48" s="15">
        <f t="shared" si="13"/>
        <v>702625.89</v>
      </c>
      <c r="I48" s="42">
        <f t="shared" si="1"/>
        <v>99.99927273348315</v>
      </c>
    </row>
    <row r="49" spans="1:9" ht="28.5" customHeight="1">
      <c r="A49" s="33" t="s">
        <v>176</v>
      </c>
      <c r="B49" s="6" t="s">
        <v>23</v>
      </c>
      <c r="C49" s="15">
        <v>92000</v>
      </c>
      <c r="D49" s="15">
        <v>92000</v>
      </c>
      <c r="E49" s="15">
        <v>92000</v>
      </c>
      <c r="F49" s="15">
        <v>92000</v>
      </c>
      <c r="G49" s="15">
        <v>112000</v>
      </c>
      <c r="H49" s="15">
        <v>130535.52</v>
      </c>
      <c r="I49" s="42">
        <f t="shared" si="1"/>
        <v>116.54957142857143</v>
      </c>
    </row>
    <row r="50" spans="1:9" ht="47.25" customHeight="1">
      <c r="A50" s="33" t="s">
        <v>177</v>
      </c>
      <c r="B50" s="6" t="s">
        <v>31</v>
      </c>
      <c r="C50" s="15">
        <v>5000</v>
      </c>
      <c r="D50" s="15">
        <v>5000</v>
      </c>
      <c r="E50" s="15">
        <v>5000</v>
      </c>
      <c r="F50" s="15">
        <v>5000</v>
      </c>
      <c r="G50" s="15">
        <v>73</v>
      </c>
      <c r="H50" s="15">
        <v>72.98</v>
      </c>
      <c r="I50" s="42">
        <f t="shared" si="1"/>
        <v>99.97260273972603</v>
      </c>
    </row>
    <row r="51" spans="1:9" ht="29.25" customHeight="1">
      <c r="A51" s="33" t="s">
        <v>178</v>
      </c>
      <c r="B51" s="6" t="s">
        <v>37</v>
      </c>
      <c r="C51" s="15">
        <v>90000</v>
      </c>
      <c r="D51" s="15">
        <v>90000</v>
      </c>
      <c r="E51" s="15">
        <v>90000</v>
      </c>
      <c r="F51" s="15">
        <v>90000</v>
      </c>
      <c r="G51" s="15">
        <v>6558</v>
      </c>
      <c r="H51" s="15">
        <v>6698.39</v>
      </c>
      <c r="I51" s="42">
        <f t="shared" si="1"/>
        <v>102.14074412930772</v>
      </c>
    </row>
    <row r="52" spans="1:9" ht="16.5" customHeight="1">
      <c r="A52" s="33" t="s">
        <v>179</v>
      </c>
      <c r="B52" s="6" t="s">
        <v>24</v>
      </c>
      <c r="C52" s="15">
        <v>613000</v>
      </c>
      <c r="D52" s="15">
        <v>613000</v>
      </c>
      <c r="E52" s="15">
        <v>613000</v>
      </c>
      <c r="F52" s="15">
        <v>613000</v>
      </c>
      <c r="G52" s="15">
        <v>584000</v>
      </c>
      <c r="H52" s="15">
        <v>565319</v>
      </c>
      <c r="I52" s="42">
        <f t="shared" si="1"/>
        <v>96.80119863013698</v>
      </c>
    </row>
    <row r="53" spans="1:9" ht="47.25" customHeight="1">
      <c r="A53" s="33" t="s">
        <v>180</v>
      </c>
      <c r="B53" s="2" t="s">
        <v>38</v>
      </c>
      <c r="C53" s="16">
        <f aca="true" t="shared" si="14" ref="C53:H54">C54</f>
        <v>10000</v>
      </c>
      <c r="D53" s="16">
        <f t="shared" si="14"/>
        <v>10000</v>
      </c>
      <c r="E53" s="16">
        <f t="shared" si="14"/>
        <v>10000</v>
      </c>
      <c r="F53" s="16">
        <f t="shared" si="14"/>
        <v>10000</v>
      </c>
      <c r="G53" s="16">
        <f t="shared" si="14"/>
        <v>74000</v>
      </c>
      <c r="H53" s="16">
        <f t="shared" si="14"/>
        <v>78652.4</v>
      </c>
      <c r="I53" s="42">
        <f t="shared" si="1"/>
        <v>106.28702702702701</v>
      </c>
    </row>
    <row r="54" spans="1:9" ht="30.75" customHeight="1">
      <c r="A54" s="33" t="s">
        <v>181</v>
      </c>
      <c r="B54" s="6" t="s">
        <v>40</v>
      </c>
      <c r="C54" s="16">
        <f t="shared" si="14"/>
        <v>10000</v>
      </c>
      <c r="D54" s="16">
        <f t="shared" si="14"/>
        <v>10000</v>
      </c>
      <c r="E54" s="16">
        <f t="shared" si="14"/>
        <v>10000</v>
      </c>
      <c r="F54" s="16">
        <f t="shared" si="14"/>
        <v>10000</v>
      </c>
      <c r="G54" s="16">
        <v>74000</v>
      </c>
      <c r="H54" s="16">
        <v>78652.4</v>
      </c>
      <c r="I54" s="42">
        <f t="shared" si="1"/>
        <v>106.28702702702701</v>
      </c>
    </row>
    <row r="55" spans="1:9" ht="39.75" customHeight="1">
      <c r="A55" s="33" t="s">
        <v>182</v>
      </c>
      <c r="B55" s="6" t="s">
        <v>39</v>
      </c>
      <c r="C55" s="17">
        <v>10000</v>
      </c>
      <c r="D55" s="17">
        <v>10000</v>
      </c>
      <c r="E55" s="17">
        <v>10000</v>
      </c>
      <c r="F55" s="17">
        <v>10000</v>
      </c>
      <c r="G55" s="17">
        <v>74000</v>
      </c>
      <c r="H55" s="17">
        <v>74000</v>
      </c>
      <c r="I55" s="42">
        <f t="shared" si="1"/>
        <v>100</v>
      </c>
    </row>
    <row r="56" spans="1:9" ht="27" customHeight="1">
      <c r="A56" s="33" t="s">
        <v>183</v>
      </c>
      <c r="B56" s="2" t="s">
        <v>16</v>
      </c>
      <c r="C56" s="16">
        <f>SUM(C58)</f>
        <v>900000</v>
      </c>
      <c r="D56" s="16">
        <f>SUM(D58)</f>
        <v>900000</v>
      </c>
      <c r="E56" s="16">
        <f>SUM(E58)</f>
        <v>900000</v>
      </c>
      <c r="F56" s="16">
        <f>SUM(F58+F57)</f>
        <v>1140000</v>
      </c>
      <c r="G56" s="16">
        <f>SUM(G58+G57)</f>
        <v>1460000</v>
      </c>
      <c r="H56" s="16">
        <f>SUM(H58+H57)</f>
        <v>1472876.92</v>
      </c>
      <c r="I56" s="42">
        <f t="shared" si="1"/>
        <v>100.8819808219178</v>
      </c>
    </row>
    <row r="57" spans="1:9" ht="112.5" customHeight="1">
      <c r="A57" s="33" t="s">
        <v>184</v>
      </c>
      <c r="B57" s="6" t="s">
        <v>104</v>
      </c>
      <c r="C57" s="16"/>
      <c r="D57" s="16"/>
      <c r="E57" s="16"/>
      <c r="F57" s="17">
        <v>240000</v>
      </c>
      <c r="G57" s="17">
        <v>929000</v>
      </c>
      <c r="H57" s="17">
        <v>929626.5</v>
      </c>
      <c r="I57" s="42">
        <f t="shared" si="1"/>
        <v>100.06743810548977</v>
      </c>
    </row>
    <row r="58" spans="1:9" ht="47.25" customHeight="1">
      <c r="A58" s="33" t="s">
        <v>185</v>
      </c>
      <c r="B58" s="6" t="s">
        <v>54</v>
      </c>
      <c r="C58" s="17">
        <f>C59</f>
        <v>900000</v>
      </c>
      <c r="D58" s="17">
        <f>D59</f>
        <v>900000</v>
      </c>
      <c r="E58" s="17">
        <f>E59</f>
        <v>900000</v>
      </c>
      <c r="F58" s="17">
        <f>F59</f>
        <v>900000</v>
      </c>
      <c r="G58" s="17">
        <f>G59</f>
        <v>531000</v>
      </c>
      <c r="H58" s="17">
        <v>543250.42</v>
      </c>
      <c r="I58" s="42">
        <f t="shared" si="1"/>
        <v>102.30704708097929</v>
      </c>
    </row>
    <row r="59" spans="1:9" ht="39.75" customHeight="1">
      <c r="A59" s="33" t="s">
        <v>186</v>
      </c>
      <c r="B59" s="6" t="s">
        <v>41</v>
      </c>
      <c r="C59" s="17">
        <f>SUM(C60+C61)</f>
        <v>900000</v>
      </c>
      <c r="D59" s="17">
        <f>SUM(D60+D61)</f>
        <v>900000</v>
      </c>
      <c r="E59" s="17">
        <f>SUM(E60+E61)</f>
        <v>900000</v>
      </c>
      <c r="F59" s="17">
        <f>SUM(F60+F61)</f>
        <v>900000</v>
      </c>
      <c r="G59" s="17">
        <v>531000</v>
      </c>
      <c r="H59" s="17">
        <v>543250.42</v>
      </c>
      <c r="I59" s="42">
        <f t="shared" si="1"/>
        <v>102.30704708097929</v>
      </c>
    </row>
    <row r="60" spans="1:9" ht="89.25">
      <c r="A60" s="35" t="s">
        <v>187</v>
      </c>
      <c r="B60" s="22" t="s">
        <v>119</v>
      </c>
      <c r="C60" s="28">
        <v>250000</v>
      </c>
      <c r="D60" s="28">
        <v>250000</v>
      </c>
      <c r="E60" s="28">
        <v>250000</v>
      </c>
      <c r="F60" s="28">
        <v>250000</v>
      </c>
      <c r="G60" s="28">
        <v>66000</v>
      </c>
      <c r="H60" s="28">
        <v>66936.75</v>
      </c>
      <c r="I60" s="42">
        <f t="shared" si="1"/>
        <v>101.41931818181817</v>
      </c>
    </row>
    <row r="61" spans="1:9" ht="76.5">
      <c r="A61" s="35" t="s">
        <v>188</v>
      </c>
      <c r="B61" s="22" t="s">
        <v>118</v>
      </c>
      <c r="C61" s="28">
        <v>650000</v>
      </c>
      <c r="D61" s="28">
        <v>650000</v>
      </c>
      <c r="E61" s="28">
        <v>650000</v>
      </c>
      <c r="F61" s="28">
        <v>650000</v>
      </c>
      <c r="G61" s="28">
        <v>465000</v>
      </c>
      <c r="H61" s="28">
        <v>476313.67</v>
      </c>
      <c r="I61" s="42">
        <f t="shared" si="1"/>
        <v>102.43304731182796</v>
      </c>
    </row>
    <row r="62" spans="1:9" ht="27.75" customHeight="1">
      <c r="A62" s="33" t="s">
        <v>189</v>
      </c>
      <c r="B62" s="2" t="s">
        <v>10</v>
      </c>
      <c r="C62" s="16">
        <f>SUM(C63+C67++C73+C69+C72)</f>
        <v>890000</v>
      </c>
      <c r="D62" s="16">
        <f>SUM(D63+D67++D73+D69+D72)</f>
        <v>890000</v>
      </c>
      <c r="E62" s="16">
        <f>SUM(E63+E67++E73+E69+E72)</f>
        <v>890000</v>
      </c>
      <c r="F62" s="16">
        <f>SUM(F63+F67++F73+F69+F72)</f>
        <v>890000</v>
      </c>
      <c r="G62" s="16">
        <f>SUM(G63+G67+G66+G73+G69+G72+G70+G71)</f>
        <v>1000500</v>
      </c>
      <c r="H62" s="16">
        <f>SUM(H63+H67+H66+H73+H69+H72+H70+H71)</f>
        <v>1008433.81</v>
      </c>
      <c r="I62" s="42">
        <f t="shared" si="1"/>
        <v>100.79298450774614</v>
      </c>
    </row>
    <row r="63" spans="1:9" ht="39.75" customHeight="1">
      <c r="A63" s="33" t="s">
        <v>190</v>
      </c>
      <c r="B63" s="6" t="s">
        <v>11</v>
      </c>
      <c r="C63" s="17">
        <f aca="true" t="shared" si="15" ref="C63:H63">C64+C65</f>
        <v>11000</v>
      </c>
      <c r="D63" s="17">
        <f t="shared" si="15"/>
        <v>11000</v>
      </c>
      <c r="E63" s="17">
        <f t="shared" si="15"/>
        <v>11000</v>
      </c>
      <c r="F63" s="17">
        <f t="shared" si="15"/>
        <v>11000</v>
      </c>
      <c r="G63" s="17">
        <f t="shared" si="15"/>
        <v>36500</v>
      </c>
      <c r="H63" s="17">
        <f t="shared" si="15"/>
        <v>36840.06</v>
      </c>
      <c r="I63" s="42">
        <f t="shared" si="1"/>
        <v>100.9316712328767</v>
      </c>
    </row>
    <row r="64" spans="1:9" ht="90.75" customHeight="1">
      <c r="A64" s="33" t="s">
        <v>191</v>
      </c>
      <c r="B64" s="10" t="s">
        <v>69</v>
      </c>
      <c r="C64" s="17">
        <v>7000</v>
      </c>
      <c r="D64" s="17">
        <v>7000</v>
      </c>
      <c r="E64" s="17">
        <v>7000</v>
      </c>
      <c r="F64" s="17">
        <v>7000</v>
      </c>
      <c r="G64" s="17">
        <v>20000</v>
      </c>
      <c r="H64" s="17">
        <v>20140.06</v>
      </c>
      <c r="I64" s="42">
        <f t="shared" si="1"/>
        <v>100.70030000000001</v>
      </c>
    </row>
    <row r="65" spans="1:9" ht="71.25" customHeight="1">
      <c r="A65" s="33" t="s">
        <v>192</v>
      </c>
      <c r="B65" s="6" t="s">
        <v>25</v>
      </c>
      <c r="C65" s="17">
        <v>4000</v>
      </c>
      <c r="D65" s="17">
        <v>4000</v>
      </c>
      <c r="E65" s="17">
        <v>4000</v>
      </c>
      <c r="F65" s="17">
        <v>4000</v>
      </c>
      <c r="G65" s="17">
        <v>16500</v>
      </c>
      <c r="H65" s="17">
        <v>16700</v>
      </c>
      <c r="I65" s="42">
        <f t="shared" si="1"/>
        <v>101.21212121212122</v>
      </c>
    </row>
    <row r="66" spans="1:9" ht="71.25" customHeight="1">
      <c r="A66" s="33" t="s">
        <v>193</v>
      </c>
      <c r="B66" s="6" t="s">
        <v>122</v>
      </c>
      <c r="C66" s="17"/>
      <c r="D66" s="17"/>
      <c r="E66" s="17"/>
      <c r="F66" s="17"/>
      <c r="G66" s="17">
        <v>10000</v>
      </c>
      <c r="H66" s="17">
        <v>10000</v>
      </c>
      <c r="I66" s="42">
        <f t="shared" si="1"/>
        <v>100</v>
      </c>
    </row>
    <row r="67" spans="1:9" ht="135.75" customHeight="1">
      <c r="A67" s="33" t="s">
        <v>194</v>
      </c>
      <c r="B67" s="6" t="s">
        <v>48</v>
      </c>
      <c r="C67" s="17">
        <f aca="true" t="shared" si="16" ref="C67:H67">C68</f>
        <v>7000</v>
      </c>
      <c r="D67" s="17">
        <f t="shared" si="16"/>
        <v>7000</v>
      </c>
      <c r="E67" s="17">
        <f t="shared" si="16"/>
        <v>7000</v>
      </c>
      <c r="F67" s="17">
        <f t="shared" si="16"/>
        <v>7000</v>
      </c>
      <c r="G67" s="17">
        <f t="shared" si="16"/>
        <v>5000</v>
      </c>
      <c r="H67" s="17">
        <f t="shared" si="16"/>
        <v>5000</v>
      </c>
      <c r="I67" s="42">
        <f t="shared" si="1"/>
        <v>100</v>
      </c>
    </row>
    <row r="68" spans="1:9" ht="26.25" customHeight="1">
      <c r="A68" s="33" t="s">
        <v>195</v>
      </c>
      <c r="B68" s="6" t="s">
        <v>42</v>
      </c>
      <c r="C68" s="17">
        <v>7000</v>
      </c>
      <c r="D68" s="17">
        <v>7000</v>
      </c>
      <c r="E68" s="17">
        <v>7000</v>
      </c>
      <c r="F68" s="17">
        <v>7000</v>
      </c>
      <c r="G68" s="17">
        <v>5000</v>
      </c>
      <c r="H68" s="17">
        <v>5000</v>
      </c>
      <c r="I68" s="42">
        <f t="shared" si="1"/>
        <v>100</v>
      </c>
    </row>
    <row r="69" spans="1:9" ht="53.25" customHeight="1">
      <c r="A69" s="33" t="s">
        <v>196</v>
      </c>
      <c r="B69" s="6" t="s">
        <v>71</v>
      </c>
      <c r="C69" s="17">
        <v>1000</v>
      </c>
      <c r="D69" s="17">
        <v>1000</v>
      </c>
      <c r="E69" s="17">
        <v>1000</v>
      </c>
      <c r="F69" s="17">
        <v>1000</v>
      </c>
      <c r="G69" s="17">
        <v>16000</v>
      </c>
      <c r="H69" s="17">
        <v>17600</v>
      </c>
      <c r="I69" s="42">
        <f t="shared" si="1"/>
        <v>110.00000000000001</v>
      </c>
    </row>
    <row r="70" spans="1:9" ht="41.25" customHeight="1">
      <c r="A70" s="62" t="s">
        <v>198</v>
      </c>
      <c r="B70" s="6" t="s">
        <v>123</v>
      </c>
      <c r="C70" s="17"/>
      <c r="D70" s="17"/>
      <c r="E70" s="17"/>
      <c r="F70" s="17"/>
      <c r="G70" s="17">
        <v>10000</v>
      </c>
      <c r="H70" s="17">
        <v>10000</v>
      </c>
      <c r="I70" s="42">
        <f t="shared" si="1"/>
        <v>100</v>
      </c>
    </row>
    <row r="71" spans="1:9" ht="78" customHeight="1">
      <c r="A71" s="62" t="s">
        <v>199</v>
      </c>
      <c r="B71" s="6" t="s">
        <v>121</v>
      </c>
      <c r="C71" s="17"/>
      <c r="D71" s="17"/>
      <c r="E71" s="17"/>
      <c r="F71" s="17"/>
      <c r="G71" s="17">
        <v>18000</v>
      </c>
      <c r="H71" s="17">
        <v>18000</v>
      </c>
      <c r="I71" s="42">
        <f t="shared" si="1"/>
        <v>100</v>
      </c>
    </row>
    <row r="72" spans="1:9" ht="75.75" customHeight="1">
      <c r="A72" s="33" t="s">
        <v>197</v>
      </c>
      <c r="B72" s="6" t="s">
        <v>72</v>
      </c>
      <c r="C72" s="17">
        <v>2000</v>
      </c>
      <c r="D72" s="17">
        <v>2000</v>
      </c>
      <c r="E72" s="17">
        <v>2000</v>
      </c>
      <c r="F72" s="17">
        <v>2000</v>
      </c>
      <c r="G72" s="17">
        <v>35000</v>
      </c>
      <c r="H72" s="17">
        <v>37960</v>
      </c>
      <c r="I72" s="42">
        <f t="shared" si="1"/>
        <v>108.45714285714286</v>
      </c>
    </row>
    <row r="73" spans="1:9" ht="42.75" customHeight="1">
      <c r="A73" s="33" t="s">
        <v>200</v>
      </c>
      <c r="B73" s="6" t="s">
        <v>12</v>
      </c>
      <c r="C73" s="17">
        <v>869000</v>
      </c>
      <c r="D73" s="17">
        <v>869000</v>
      </c>
      <c r="E73" s="17">
        <v>869000</v>
      </c>
      <c r="F73" s="17">
        <v>869000</v>
      </c>
      <c r="G73" s="17">
        <f>G74</f>
        <v>870000</v>
      </c>
      <c r="H73" s="17">
        <f>H74</f>
        <v>873033.75</v>
      </c>
      <c r="I73" s="42">
        <f aca="true" t="shared" si="17" ref="I73:I131">H73/G73*100</f>
        <v>100.34870689655173</v>
      </c>
    </row>
    <row r="74" spans="1:9" ht="51" customHeight="1">
      <c r="A74" s="33" t="s">
        <v>201</v>
      </c>
      <c r="B74" s="6" t="s">
        <v>32</v>
      </c>
      <c r="C74" s="17">
        <v>869000</v>
      </c>
      <c r="D74" s="17">
        <v>869000</v>
      </c>
      <c r="E74" s="17">
        <v>869000</v>
      </c>
      <c r="F74" s="17">
        <v>869000</v>
      </c>
      <c r="G74" s="17">
        <v>870000</v>
      </c>
      <c r="H74" s="17">
        <v>873033.75</v>
      </c>
      <c r="I74" s="42">
        <f t="shared" si="17"/>
        <v>100.34870689655173</v>
      </c>
    </row>
    <row r="75" spans="1:9" ht="28.5" customHeight="1">
      <c r="A75" s="33" t="s">
        <v>202</v>
      </c>
      <c r="B75" s="2" t="s">
        <v>46</v>
      </c>
      <c r="C75" s="17">
        <f>C76</f>
        <v>1000</v>
      </c>
      <c r="D75" s="17">
        <f>D76</f>
        <v>1000</v>
      </c>
      <c r="E75" s="17">
        <f>E76</f>
        <v>1000</v>
      </c>
      <c r="F75" s="17">
        <f>F76</f>
        <v>1000</v>
      </c>
      <c r="G75" s="17">
        <f>SUM(G76)</f>
        <v>12000</v>
      </c>
      <c r="H75" s="17">
        <f>SUM(H76)</f>
        <v>12022.21</v>
      </c>
      <c r="I75" s="42">
        <f t="shared" si="17"/>
        <v>100.18508333333334</v>
      </c>
    </row>
    <row r="76" spans="1:9" ht="21" customHeight="1">
      <c r="A76" s="33" t="s">
        <v>203</v>
      </c>
      <c r="B76" s="6" t="s">
        <v>66</v>
      </c>
      <c r="C76" s="17">
        <v>1000</v>
      </c>
      <c r="D76" s="17">
        <v>1000</v>
      </c>
      <c r="E76" s="17">
        <v>1000</v>
      </c>
      <c r="F76" s="17">
        <v>1000</v>
      </c>
      <c r="G76" s="17">
        <f>SUM(G77)</f>
        <v>12000</v>
      </c>
      <c r="H76" s="17">
        <v>12022.21</v>
      </c>
      <c r="I76" s="42">
        <f t="shared" si="17"/>
        <v>100.18508333333334</v>
      </c>
    </row>
    <row r="77" spans="1:9" ht="40.5" customHeight="1">
      <c r="A77" s="33" t="s">
        <v>204</v>
      </c>
      <c r="B77" s="6" t="s">
        <v>47</v>
      </c>
      <c r="C77" s="17">
        <v>1000</v>
      </c>
      <c r="D77" s="17">
        <v>1000</v>
      </c>
      <c r="E77" s="17">
        <v>1000</v>
      </c>
      <c r="F77" s="17">
        <v>1000</v>
      </c>
      <c r="G77" s="17">
        <v>12000</v>
      </c>
      <c r="H77" s="17">
        <v>12022.21</v>
      </c>
      <c r="I77" s="42">
        <f t="shared" si="17"/>
        <v>100.18508333333334</v>
      </c>
    </row>
    <row r="78" spans="1:9" ht="34.5" customHeight="1">
      <c r="A78" s="35" t="s">
        <v>211</v>
      </c>
      <c r="B78" s="20" t="s">
        <v>19</v>
      </c>
      <c r="C78" s="21">
        <f>C79</f>
        <v>218143950.95000002</v>
      </c>
      <c r="D78" s="21">
        <f>D79</f>
        <v>223143950.95000002</v>
      </c>
      <c r="E78" s="21">
        <f>E79</f>
        <v>256371600.95000002</v>
      </c>
      <c r="F78" s="21">
        <f>F79</f>
        <v>289071376.55</v>
      </c>
      <c r="G78" s="21">
        <f>G79+G128</f>
        <v>301243467.15</v>
      </c>
      <c r="H78" s="21">
        <f>H79+H128</f>
        <v>300568655.49</v>
      </c>
      <c r="I78" s="42">
        <f t="shared" si="17"/>
        <v>99.77599127165007</v>
      </c>
    </row>
    <row r="79" spans="1:9" ht="39.75" customHeight="1">
      <c r="A79" s="35" t="s">
        <v>205</v>
      </c>
      <c r="B79" s="20" t="s">
        <v>15</v>
      </c>
      <c r="C79" s="21">
        <f>C80+C102+C85</f>
        <v>218143950.95000002</v>
      </c>
      <c r="D79" s="21">
        <f>D80+D102+D85</f>
        <v>223143950.95000002</v>
      </c>
      <c r="E79" s="21">
        <f>E80+E102+E85</f>
        <v>256371600.95000002</v>
      </c>
      <c r="F79" s="21">
        <f>F80+F102+F85+F124</f>
        <v>289071376.55</v>
      </c>
      <c r="G79" s="21">
        <f>G80+G102+G85+G123</f>
        <v>300624364.15</v>
      </c>
      <c r="H79" s="21">
        <f>H80+H102+H85+H123</f>
        <v>299949552.49</v>
      </c>
      <c r="I79" s="42">
        <f t="shared" si="17"/>
        <v>99.77552995017288</v>
      </c>
    </row>
    <row r="80" spans="1:9" ht="36.75" customHeight="1">
      <c r="A80" s="39" t="s">
        <v>206</v>
      </c>
      <c r="B80" s="40" t="s">
        <v>79</v>
      </c>
      <c r="C80" s="21">
        <f aca="true" t="shared" si="18" ref="C80:H80">C81+C83</f>
        <v>45315000</v>
      </c>
      <c r="D80" s="21">
        <f t="shared" si="18"/>
        <v>50315000</v>
      </c>
      <c r="E80" s="21">
        <f t="shared" si="18"/>
        <v>50315000</v>
      </c>
      <c r="F80" s="21">
        <f t="shared" si="18"/>
        <v>69479961.6</v>
      </c>
      <c r="G80" s="21">
        <f t="shared" si="18"/>
        <v>95336983.6</v>
      </c>
      <c r="H80" s="21">
        <f t="shared" si="18"/>
        <v>95336983.6</v>
      </c>
      <c r="I80" s="42">
        <f t="shared" si="17"/>
        <v>100</v>
      </c>
    </row>
    <row r="81" spans="1:9" ht="31.5" customHeight="1">
      <c r="A81" s="39" t="s">
        <v>207</v>
      </c>
      <c r="B81" s="40" t="s">
        <v>35</v>
      </c>
      <c r="C81" s="14">
        <f aca="true" t="shared" si="19" ref="C81:H81">C82</f>
        <v>37527000</v>
      </c>
      <c r="D81" s="14">
        <f t="shared" si="19"/>
        <v>37527000</v>
      </c>
      <c r="E81" s="14">
        <f t="shared" si="19"/>
        <v>37527000</v>
      </c>
      <c r="F81" s="14">
        <f t="shared" si="19"/>
        <v>37527000</v>
      </c>
      <c r="G81" s="14">
        <f t="shared" si="19"/>
        <v>37527000</v>
      </c>
      <c r="H81" s="14">
        <f t="shared" si="19"/>
        <v>37527000</v>
      </c>
      <c r="I81" s="42">
        <f t="shared" si="17"/>
        <v>100</v>
      </c>
    </row>
    <row r="82" spans="1:9" ht="47.25" customHeight="1">
      <c r="A82" s="39" t="s">
        <v>208</v>
      </c>
      <c r="B82" s="41" t="s">
        <v>80</v>
      </c>
      <c r="C82" s="15">
        <v>37527000</v>
      </c>
      <c r="D82" s="15">
        <v>37527000</v>
      </c>
      <c r="E82" s="15">
        <v>37527000</v>
      </c>
      <c r="F82" s="15">
        <v>37527000</v>
      </c>
      <c r="G82" s="15">
        <v>37527000</v>
      </c>
      <c r="H82" s="15">
        <v>37527000</v>
      </c>
      <c r="I82" s="42">
        <f t="shared" si="17"/>
        <v>100</v>
      </c>
    </row>
    <row r="83" spans="1:9" ht="42.75" customHeight="1">
      <c r="A83" s="39" t="s">
        <v>209</v>
      </c>
      <c r="B83" s="40" t="s">
        <v>81</v>
      </c>
      <c r="C83" s="24">
        <f aca="true" t="shared" si="20" ref="C83:H83">C84</f>
        <v>7788000</v>
      </c>
      <c r="D83" s="24">
        <f t="shared" si="20"/>
        <v>12788000</v>
      </c>
      <c r="E83" s="24">
        <f t="shared" si="20"/>
        <v>12788000</v>
      </c>
      <c r="F83" s="24">
        <f t="shared" si="20"/>
        <v>31952961.6</v>
      </c>
      <c r="G83" s="24">
        <f t="shared" si="20"/>
        <v>57809983.6</v>
      </c>
      <c r="H83" s="24">
        <f t="shared" si="20"/>
        <v>57809983.6</v>
      </c>
      <c r="I83" s="42">
        <f t="shared" si="17"/>
        <v>100</v>
      </c>
    </row>
    <row r="84" spans="1:9" ht="51.75" customHeight="1">
      <c r="A84" s="39" t="s">
        <v>210</v>
      </c>
      <c r="B84" s="41" t="s">
        <v>82</v>
      </c>
      <c r="C84" s="25">
        <v>7788000</v>
      </c>
      <c r="D84" s="25">
        <v>12788000</v>
      </c>
      <c r="E84" s="25">
        <v>12788000</v>
      </c>
      <c r="F84" s="25">
        <v>31952961.6</v>
      </c>
      <c r="G84" s="25">
        <v>57809983.6</v>
      </c>
      <c r="H84" s="25">
        <v>57809983.6</v>
      </c>
      <c r="I84" s="42">
        <f t="shared" si="17"/>
        <v>100</v>
      </c>
    </row>
    <row r="85" spans="1:9" ht="50.25" customHeight="1">
      <c r="A85" s="39" t="s">
        <v>212</v>
      </c>
      <c r="B85" s="40" t="s">
        <v>83</v>
      </c>
      <c r="C85" s="24">
        <f>+C98</f>
        <v>747000</v>
      </c>
      <c r="D85" s="24">
        <f>+D98</f>
        <v>747000</v>
      </c>
      <c r="E85" s="24">
        <f>+E98+E88+E90</f>
        <v>33974650</v>
      </c>
      <c r="F85" s="24">
        <f>+F98+F88+F90+F92</f>
        <v>47482516</v>
      </c>
      <c r="G85" s="24">
        <f>+G98+G88+G90+G92+G96+G86+G94</f>
        <v>32089920.08</v>
      </c>
      <c r="H85" s="24">
        <f>+H98+H88+H90+H92+H96+H86+H94</f>
        <v>32089920.08</v>
      </c>
      <c r="I85" s="42">
        <f t="shared" si="17"/>
        <v>100</v>
      </c>
    </row>
    <row r="86" spans="1:9" ht="38.25" customHeight="1">
      <c r="A86" s="39" t="s">
        <v>213</v>
      </c>
      <c r="B86" s="53" t="s">
        <v>109</v>
      </c>
      <c r="C86" s="25"/>
      <c r="D86" s="25"/>
      <c r="E86" s="25"/>
      <c r="F86" s="25"/>
      <c r="G86" s="25">
        <f>G87</f>
        <v>1428357.42</v>
      </c>
      <c r="H86" s="25">
        <f>H87</f>
        <v>1428357.42</v>
      </c>
      <c r="I86" s="42">
        <f t="shared" si="17"/>
        <v>100</v>
      </c>
    </row>
    <row r="87" spans="1:9" ht="47.25" customHeight="1">
      <c r="A87" s="39" t="s">
        <v>214</v>
      </c>
      <c r="B87" s="53" t="s">
        <v>110</v>
      </c>
      <c r="C87" s="25"/>
      <c r="D87" s="25"/>
      <c r="E87" s="25"/>
      <c r="F87" s="25"/>
      <c r="G87" s="25">
        <v>1428357.42</v>
      </c>
      <c r="H87" s="25">
        <v>1428357.42</v>
      </c>
      <c r="I87" s="42">
        <f t="shared" si="17"/>
        <v>100</v>
      </c>
    </row>
    <row r="88" spans="1:9" ht="45" customHeight="1">
      <c r="A88" s="39" t="s">
        <v>215</v>
      </c>
      <c r="B88" s="41" t="s">
        <v>97</v>
      </c>
      <c r="C88" s="25"/>
      <c r="D88" s="25"/>
      <c r="E88" s="25">
        <f>E89</f>
        <v>28208624</v>
      </c>
      <c r="F88" s="25">
        <f>F89</f>
        <v>32971073</v>
      </c>
      <c r="G88" s="25">
        <f>G89</f>
        <v>26048706.66</v>
      </c>
      <c r="H88" s="25">
        <f>H89</f>
        <v>26048706.66</v>
      </c>
      <c r="I88" s="42">
        <f t="shared" si="17"/>
        <v>100</v>
      </c>
    </row>
    <row r="89" spans="1:9" ht="50.25" customHeight="1">
      <c r="A89" s="39" t="s">
        <v>216</v>
      </c>
      <c r="B89" s="41" t="s">
        <v>96</v>
      </c>
      <c r="C89" s="25"/>
      <c r="D89" s="25"/>
      <c r="E89" s="25">
        <v>28208624</v>
      </c>
      <c r="F89" s="25">
        <v>32971073</v>
      </c>
      <c r="G89" s="25">
        <v>26048706.66</v>
      </c>
      <c r="H89" s="25">
        <v>26048706.66</v>
      </c>
      <c r="I89" s="42">
        <f t="shared" si="17"/>
        <v>100</v>
      </c>
    </row>
    <row r="90" spans="1:9" ht="105" customHeight="1">
      <c r="A90" s="44" t="s">
        <v>217</v>
      </c>
      <c r="B90" s="43" t="s">
        <v>99</v>
      </c>
      <c r="C90" s="25"/>
      <c r="D90" s="25"/>
      <c r="E90" s="25">
        <f>E91</f>
        <v>5019026</v>
      </c>
      <c r="F90" s="25">
        <f>F91</f>
        <v>11143852</v>
      </c>
      <c r="G90" s="25"/>
      <c r="H90" s="25"/>
      <c r="I90" s="42" t="e">
        <f t="shared" si="17"/>
        <v>#DIV/0!</v>
      </c>
    </row>
    <row r="91" spans="1:9" ht="120" customHeight="1">
      <c r="A91" s="39" t="s">
        <v>218</v>
      </c>
      <c r="B91" s="45" t="s">
        <v>98</v>
      </c>
      <c r="C91" s="25"/>
      <c r="D91" s="25"/>
      <c r="E91" s="25">
        <v>5019026</v>
      </c>
      <c r="F91" s="25">
        <v>11143852</v>
      </c>
      <c r="G91" s="25"/>
      <c r="H91" s="25"/>
      <c r="I91" s="42" t="e">
        <f t="shared" si="17"/>
        <v>#DIV/0!</v>
      </c>
    </row>
    <row r="92" spans="1:9" ht="66.75" customHeight="1">
      <c r="A92" s="46" t="s">
        <v>219</v>
      </c>
      <c r="B92" s="45" t="s">
        <v>103</v>
      </c>
      <c r="C92" s="25"/>
      <c r="D92" s="25"/>
      <c r="E92" s="25"/>
      <c r="F92" s="25">
        <f>F93</f>
        <v>2620591</v>
      </c>
      <c r="G92" s="25">
        <f>G93</f>
        <v>2620591</v>
      </c>
      <c r="H92" s="25">
        <f>H93</f>
        <v>2620591</v>
      </c>
      <c r="I92" s="42">
        <f t="shared" si="17"/>
        <v>100</v>
      </c>
    </row>
    <row r="93" spans="1:9" ht="75" customHeight="1">
      <c r="A93" s="46" t="s">
        <v>220</v>
      </c>
      <c r="B93" s="51" t="s">
        <v>102</v>
      </c>
      <c r="C93" s="47"/>
      <c r="D93" s="25"/>
      <c r="E93" s="25"/>
      <c r="F93" s="25">
        <v>2620591</v>
      </c>
      <c r="G93" s="25">
        <v>2620591</v>
      </c>
      <c r="H93" s="25">
        <v>2620591</v>
      </c>
      <c r="I93" s="42">
        <f t="shared" si="17"/>
        <v>100</v>
      </c>
    </row>
    <row r="94" spans="1:9" ht="42.75" customHeight="1">
      <c r="A94" s="39" t="s">
        <v>221</v>
      </c>
      <c r="B94" s="65" t="s">
        <v>114</v>
      </c>
      <c r="C94" s="47"/>
      <c r="D94" s="25"/>
      <c r="E94" s="25"/>
      <c r="F94" s="25"/>
      <c r="G94" s="25">
        <f>G95</f>
        <v>133308</v>
      </c>
      <c r="H94" s="25">
        <f>H95</f>
        <v>133308</v>
      </c>
      <c r="I94" s="42">
        <f t="shared" si="17"/>
        <v>100</v>
      </c>
    </row>
    <row r="95" spans="1:9" ht="48" customHeight="1">
      <c r="A95" s="39" t="s">
        <v>222</v>
      </c>
      <c r="B95" s="65" t="s">
        <v>115</v>
      </c>
      <c r="C95" s="47"/>
      <c r="D95" s="25"/>
      <c r="E95" s="25"/>
      <c r="F95" s="25"/>
      <c r="G95" s="25">
        <v>133308</v>
      </c>
      <c r="H95" s="25">
        <v>133308</v>
      </c>
      <c r="I95" s="42">
        <f t="shared" si="17"/>
        <v>100</v>
      </c>
    </row>
    <row r="96" spans="1:9" ht="90.75" customHeight="1">
      <c r="A96" s="50" t="s">
        <v>223</v>
      </c>
      <c r="B96" s="53" t="s">
        <v>107</v>
      </c>
      <c r="C96" s="47"/>
      <c r="D96" s="25"/>
      <c r="E96" s="25"/>
      <c r="F96" s="25"/>
      <c r="G96" s="25">
        <f>G97</f>
        <v>1000000</v>
      </c>
      <c r="H96" s="25">
        <f>H97</f>
        <v>1000000</v>
      </c>
      <c r="I96" s="42">
        <f t="shared" si="17"/>
        <v>100</v>
      </c>
    </row>
    <row r="97" spans="1:9" ht="90.75" customHeight="1">
      <c r="A97" s="50" t="s">
        <v>224</v>
      </c>
      <c r="B97" s="53" t="s">
        <v>108</v>
      </c>
      <c r="C97" s="47"/>
      <c r="D97" s="25"/>
      <c r="E97" s="25"/>
      <c r="F97" s="25"/>
      <c r="G97" s="25">
        <v>1000000</v>
      </c>
      <c r="H97" s="25">
        <v>1000000</v>
      </c>
      <c r="I97" s="42">
        <f t="shared" si="17"/>
        <v>100</v>
      </c>
    </row>
    <row r="98" spans="1:9" ht="18.75" customHeight="1">
      <c r="A98" s="48" t="s">
        <v>226</v>
      </c>
      <c r="B98" s="49" t="s">
        <v>84</v>
      </c>
      <c r="C98" s="25">
        <f aca="true" t="shared" si="21" ref="C98:H98">C99</f>
        <v>747000</v>
      </c>
      <c r="D98" s="25">
        <f t="shared" si="21"/>
        <v>747000</v>
      </c>
      <c r="E98" s="25">
        <f t="shared" si="21"/>
        <v>747000</v>
      </c>
      <c r="F98" s="25">
        <f t="shared" si="21"/>
        <v>747000</v>
      </c>
      <c r="G98" s="25">
        <f t="shared" si="21"/>
        <v>858957</v>
      </c>
      <c r="H98" s="25">
        <f t="shared" si="21"/>
        <v>858957</v>
      </c>
      <c r="I98" s="42">
        <f t="shared" si="17"/>
        <v>100</v>
      </c>
    </row>
    <row r="99" spans="1:9" ht="33" customHeight="1">
      <c r="A99" s="39" t="s">
        <v>225</v>
      </c>
      <c r="B99" s="41" t="s">
        <v>77</v>
      </c>
      <c r="C99" s="25">
        <f>C101</f>
        <v>747000</v>
      </c>
      <c r="D99" s="25">
        <f>D101</f>
        <v>747000</v>
      </c>
      <c r="E99" s="25">
        <f>E101</f>
        <v>747000</v>
      </c>
      <c r="F99" s="25">
        <f>F101</f>
        <v>747000</v>
      </c>
      <c r="G99" s="25">
        <f>G100+G101</f>
        <v>858957</v>
      </c>
      <c r="H99" s="25">
        <f>H100+H101</f>
        <v>858957</v>
      </c>
      <c r="I99" s="42">
        <f t="shared" si="17"/>
        <v>100</v>
      </c>
    </row>
    <row r="100" spans="1:9" ht="33" customHeight="1">
      <c r="A100" s="39" t="s">
        <v>225</v>
      </c>
      <c r="B100" s="41" t="s">
        <v>116</v>
      </c>
      <c r="C100" s="25"/>
      <c r="D100" s="25"/>
      <c r="E100" s="25"/>
      <c r="F100" s="25"/>
      <c r="G100" s="25">
        <v>111957</v>
      </c>
      <c r="H100" s="25">
        <v>111957</v>
      </c>
      <c r="I100" s="42">
        <f t="shared" si="17"/>
        <v>100</v>
      </c>
    </row>
    <row r="101" spans="1:9" ht="39" customHeight="1">
      <c r="A101" s="39" t="s">
        <v>225</v>
      </c>
      <c r="B101" s="23" t="s">
        <v>78</v>
      </c>
      <c r="C101" s="25">
        <v>747000</v>
      </c>
      <c r="D101" s="25">
        <v>747000</v>
      </c>
      <c r="E101" s="25">
        <v>747000</v>
      </c>
      <c r="F101" s="25">
        <v>747000</v>
      </c>
      <c r="G101" s="25">
        <v>747000</v>
      </c>
      <c r="H101" s="25">
        <v>747000</v>
      </c>
      <c r="I101" s="42">
        <f t="shared" si="17"/>
        <v>100</v>
      </c>
    </row>
    <row r="102" spans="1:9" ht="39.75" customHeight="1">
      <c r="A102" s="39" t="s">
        <v>227</v>
      </c>
      <c r="B102" s="40" t="s">
        <v>85</v>
      </c>
      <c r="C102" s="24">
        <f aca="true" t="shared" si="22" ref="C102:H102">C103+C105+C107+C120+C121</f>
        <v>172081950.95000002</v>
      </c>
      <c r="D102" s="24">
        <f t="shared" si="22"/>
        <v>172081950.95000002</v>
      </c>
      <c r="E102" s="24">
        <f t="shared" si="22"/>
        <v>172081950.95000002</v>
      </c>
      <c r="F102" s="24">
        <f t="shared" si="22"/>
        <v>172106898.95000002</v>
      </c>
      <c r="G102" s="24">
        <f t="shared" si="22"/>
        <v>173143460.47</v>
      </c>
      <c r="H102" s="24">
        <f t="shared" si="22"/>
        <v>172468648.81</v>
      </c>
      <c r="I102" s="42">
        <f t="shared" si="17"/>
        <v>99.61025865015738</v>
      </c>
    </row>
    <row r="103" spans="1:9" ht="37.5" customHeight="1">
      <c r="A103" s="39" t="s">
        <v>228</v>
      </c>
      <c r="B103" s="41" t="s">
        <v>86</v>
      </c>
      <c r="C103" s="25">
        <f aca="true" t="shared" si="23" ref="C103:H103">C104</f>
        <v>503686</v>
      </c>
      <c r="D103" s="25">
        <f t="shared" si="23"/>
        <v>503686</v>
      </c>
      <c r="E103" s="25">
        <f t="shared" si="23"/>
        <v>503686</v>
      </c>
      <c r="F103" s="25">
        <f t="shared" si="23"/>
        <v>503686</v>
      </c>
      <c r="G103" s="25">
        <f t="shared" si="23"/>
        <v>503686</v>
      </c>
      <c r="H103" s="25">
        <f t="shared" si="23"/>
        <v>503686</v>
      </c>
      <c r="I103" s="42">
        <f t="shared" si="17"/>
        <v>100</v>
      </c>
    </row>
    <row r="104" spans="1:9" ht="49.5" customHeight="1">
      <c r="A104" s="39" t="s">
        <v>229</v>
      </c>
      <c r="B104" s="41" t="s">
        <v>87</v>
      </c>
      <c r="C104" s="25">
        <v>503686</v>
      </c>
      <c r="D104" s="25">
        <v>503686</v>
      </c>
      <c r="E104" s="25">
        <v>503686</v>
      </c>
      <c r="F104" s="25">
        <v>503686</v>
      </c>
      <c r="G104" s="25">
        <v>503686</v>
      </c>
      <c r="H104" s="25">
        <v>503686</v>
      </c>
      <c r="I104" s="42">
        <f t="shared" si="17"/>
        <v>100</v>
      </c>
    </row>
    <row r="105" spans="1:9" ht="77.25" customHeight="1">
      <c r="A105" s="39" t="s">
        <v>230</v>
      </c>
      <c r="B105" s="41" t="s">
        <v>88</v>
      </c>
      <c r="C105" s="15">
        <f aca="true" t="shared" si="24" ref="C105:H105">C106</f>
        <v>262846.4</v>
      </c>
      <c r="D105" s="15">
        <f t="shared" si="24"/>
        <v>262846.4</v>
      </c>
      <c r="E105" s="15">
        <f t="shared" si="24"/>
        <v>262846.4</v>
      </c>
      <c r="F105" s="15">
        <f t="shared" si="24"/>
        <v>262846.4</v>
      </c>
      <c r="G105" s="15">
        <f t="shared" si="24"/>
        <v>392407.92</v>
      </c>
      <c r="H105" s="15">
        <f t="shared" si="24"/>
        <v>378149.26</v>
      </c>
      <c r="I105" s="42">
        <f t="shared" si="17"/>
        <v>96.3663679367124</v>
      </c>
    </row>
    <row r="106" spans="1:9" ht="88.5" customHeight="1">
      <c r="A106" s="39" t="s">
        <v>231</v>
      </c>
      <c r="B106" s="41" t="s">
        <v>89</v>
      </c>
      <c r="C106" s="15">
        <v>262846.4</v>
      </c>
      <c r="D106" s="15">
        <v>262846.4</v>
      </c>
      <c r="E106" s="15">
        <v>262846.4</v>
      </c>
      <c r="F106" s="15">
        <v>262846.4</v>
      </c>
      <c r="G106" s="15">
        <v>392407.92</v>
      </c>
      <c r="H106" s="15">
        <v>378149.26</v>
      </c>
      <c r="I106" s="42">
        <f t="shared" si="17"/>
        <v>96.3663679367124</v>
      </c>
    </row>
    <row r="107" spans="1:9" ht="55.5" customHeight="1">
      <c r="A107" s="39" t="s">
        <v>232</v>
      </c>
      <c r="B107" s="40" t="s">
        <v>13</v>
      </c>
      <c r="C107" s="24">
        <f aca="true" t="shared" si="25" ref="C107:H107">C108</f>
        <v>163456643.55</v>
      </c>
      <c r="D107" s="24">
        <f t="shared" si="25"/>
        <v>163456643.55</v>
      </c>
      <c r="E107" s="24">
        <f t="shared" si="25"/>
        <v>163456643.55</v>
      </c>
      <c r="F107" s="24">
        <f t="shared" si="25"/>
        <v>163456643.55</v>
      </c>
      <c r="G107" s="24">
        <f t="shared" si="25"/>
        <v>164063643.55</v>
      </c>
      <c r="H107" s="24">
        <f t="shared" si="25"/>
        <v>163403090.55</v>
      </c>
      <c r="I107" s="42">
        <f t="shared" si="17"/>
        <v>99.5973800253932</v>
      </c>
    </row>
    <row r="108" spans="1:9" ht="72" customHeight="1">
      <c r="A108" s="39" t="s">
        <v>233</v>
      </c>
      <c r="B108" s="40" t="s">
        <v>91</v>
      </c>
      <c r="C108" s="24">
        <f aca="true" t="shared" si="26" ref="C108:H108">SUM(C109:C118)</f>
        <v>163456643.55</v>
      </c>
      <c r="D108" s="24">
        <f t="shared" si="26"/>
        <v>163456643.55</v>
      </c>
      <c r="E108" s="24">
        <f t="shared" si="26"/>
        <v>163456643.55</v>
      </c>
      <c r="F108" s="24">
        <f t="shared" si="26"/>
        <v>163456643.55</v>
      </c>
      <c r="G108" s="24">
        <f t="shared" si="26"/>
        <v>164063643.55</v>
      </c>
      <c r="H108" s="24">
        <f t="shared" si="26"/>
        <v>163403090.55</v>
      </c>
      <c r="I108" s="42">
        <f t="shared" si="17"/>
        <v>99.5973800253932</v>
      </c>
    </row>
    <row r="109" spans="1:9" ht="159" customHeight="1">
      <c r="A109" s="39" t="s">
        <v>233</v>
      </c>
      <c r="B109" s="23" t="s">
        <v>56</v>
      </c>
      <c r="C109" s="25">
        <v>751880</v>
      </c>
      <c r="D109" s="25">
        <v>751880</v>
      </c>
      <c r="E109" s="25">
        <v>751880</v>
      </c>
      <c r="F109" s="25">
        <v>751880</v>
      </c>
      <c r="G109" s="25">
        <v>751880</v>
      </c>
      <c r="H109" s="25">
        <v>751880</v>
      </c>
      <c r="I109" s="42">
        <f t="shared" si="17"/>
        <v>100</v>
      </c>
    </row>
    <row r="110" spans="1:9" ht="108" customHeight="1">
      <c r="A110" s="39" t="s">
        <v>233</v>
      </c>
      <c r="B110" s="23" t="s">
        <v>20</v>
      </c>
      <c r="C110" s="25">
        <v>900000</v>
      </c>
      <c r="D110" s="25">
        <v>900000</v>
      </c>
      <c r="E110" s="25">
        <v>900000</v>
      </c>
      <c r="F110" s="25">
        <v>900000</v>
      </c>
      <c r="G110" s="25">
        <v>900000</v>
      </c>
      <c r="H110" s="25">
        <v>900000</v>
      </c>
      <c r="I110" s="42">
        <f t="shared" si="17"/>
        <v>100</v>
      </c>
    </row>
    <row r="111" spans="1:9" ht="153" customHeight="1">
      <c r="A111" s="39" t="s">
        <v>233</v>
      </c>
      <c r="B111" s="7" t="s">
        <v>55</v>
      </c>
      <c r="C111" s="15">
        <v>12546.55</v>
      </c>
      <c r="D111" s="15">
        <v>12546.55</v>
      </c>
      <c r="E111" s="15">
        <v>12546.55</v>
      </c>
      <c r="F111" s="15">
        <v>12546.55</v>
      </c>
      <c r="G111" s="15">
        <v>12546.55</v>
      </c>
      <c r="H111" s="15">
        <v>12546.55</v>
      </c>
      <c r="I111" s="42">
        <f t="shared" si="17"/>
        <v>100</v>
      </c>
    </row>
    <row r="112" spans="1:9" ht="104.25" customHeight="1">
      <c r="A112" s="39" t="s">
        <v>233</v>
      </c>
      <c r="B112" s="7" t="s">
        <v>34</v>
      </c>
      <c r="C112" s="15">
        <v>54060</v>
      </c>
      <c r="D112" s="15">
        <v>54060</v>
      </c>
      <c r="E112" s="15">
        <v>54060</v>
      </c>
      <c r="F112" s="15">
        <v>54060</v>
      </c>
      <c r="G112" s="15">
        <v>54060</v>
      </c>
      <c r="H112" s="15">
        <v>50880</v>
      </c>
      <c r="I112" s="42">
        <f t="shared" si="17"/>
        <v>94.11764705882352</v>
      </c>
    </row>
    <row r="113" spans="1:9" ht="90.75" customHeight="1">
      <c r="A113" s="39" t="s">
        <v>233</v>
      </c>
      <c r="B113" s="26" t="s">
        <v>57</v>
      </c>
      <c r="C113" s="25">
        <v>150296</v>
      </c>
      <c r="D113" s="25">
        <v>150296</v>
      </c>
      <c r="E113" s="25">
        <v>150296</v>
      </c>
      <c r="F113" s="25">
        <v>150296</v>
      </c>
      <c r="G113" s="25">
        <v>150296</v>
      </c>
      <c r="H113" s="25">
        <v>150296</v>
      </c>
      <c r="I113" s="42">
        <f t="shared" si="17"/>
        <v>100</v>
      </c>
    </row>
    <row r="114" spans="1:9" ht="72.75" customHeight="1">
      <c r="A114" s="39" t="s">
        <v>233</v>
      </c>
      <c r="B114" s="7" t="s">
        <v>43</v>
      </c>
      <c r="C114" s="15">
        <v>87000</v>
      </c>
      <c r="D114" s="15">
        <v>87000</v>
      </c>
      <c r="E114" s="15">
        <v>87000</v>
      </c>
      <c r="F114" s="15">
        <v>87000</v>
      </c>
      <c r="G114" s="15">
        <v>105000</v>
      </c>
      <c r="H114" s="15">
        <v>94400</v>
      </c>
      <c r="I114" s="42">
        <f t="shared" si="17"/>
        <v>89.90476190476191</v>
      </c>
    </row>
    <row r="115" spans="1:9" ht="109.5" customHeight="1">
      <c r="A115" s="39" t="s">
        <v>233</v>
      </c>
      <c r="B115" s="7" t="s">
        <v>44</v>
      </c>
      <c r="C115" s="15">
        <v>14688400</v>
      </c>
      <c r="D115" s="15">
        <v>14688400</v>
      </c>
      <c r="E115" s="15">
        <v>14688400</v>
      </c>
      <c r="F115" s="15">
        <v>14688400</v>
      </c>
      <c r="G115" s="15">
        <v>15277400</v>
      </c>
      <c r="H115" s="15">
        <v>14630627</v>
      </c>
      <c r="I115" s="42">
        <f t="shared" si="17"/>
        <v>95.76647204367235</v>
      </c>
    </row>
    <row r="116" spans="1:9" ht="95.25" customHeight="1">
      <c r="A116" s="39" t="s">
        <v>233</v>
      </c>
      <c r="B116" s="7" t="s">
        <v>58</v>
      </c>
      <c r="C116" s="15">
        <v>3396000</v>
      </c>
      <c r="D116" s="15">
        <v>3396000</v>
      </c>
      <c r="E116" s="15">
        <v>3396000</v>
      </c>
      <c r="F116" s="15">
        <v>3396000</v>
      </c>
      <c r="G116" s="15">
        <v>3396000</v>
      </c>
      <c r="H116" s="15">
        <v>3396000</v>
      </c>
      <c r="I116" s="42">
        <f t="shared" si="17"/>
        <v>100</v>
      </c>
    </row>
    <row r="117" spans="1:9" ht="104.25" customHeight="1">
      <c r="A117" s="39" t="s">
        <v>233</v>
      </c>
      <c r="B117" s="7" t="s">
        <v>76</v>
      </c>
      <c r="C117" s="15">
        <v>104644586</v>
      </c>
      <c r="D117" s="15">
        <v>104644586</v>
      </c>
      <c r="E117" s="15">
        <v>104644586</v>
      </c>
      <c r="F117" s="15">
        <v>104644586</v>
      </c>
      <c r="G117" s="15">
        <v>104644586</v>
      </c>
      <c r="H117" s="15">
        <v>104644586</v>
      </c>
      <c r="I117" s="42">
        <f t="shared" si="17"/>
        <v>100</v>
      </c>
    </row>
    <row r="118" spans="1:9" ht="90.75" customHeight="1">
      <c r="A118" s="39" t="s">
        <v>90</v>
      </c>
      <c r="B118" s="7" t="s">
        <v>73</v>
      </c>
      <c r="C118" s="15">
        <v>38771875</v>
      </c>
      <c r="D118" s="15">
        <v>38771875</v>
      </c>
      <c r="E118" s="15">
        <v>38771875</v>
      </c>
      <c r="F118" s="15">
        <v>38771875</v>
      </c>
      <c r="G118" s="15">
        <v>38771875</v>
      </c>
      <c r="H118" s="15">
        <v>38771875</v>
      </c>
      <c r="I118" s="42">
        <f t="shared" si="17"/>
        <v>100</v>
      </c>
    </row>
    <row r="119" spans="1:9" ht="109.5" customHeight="1">
      <c r="A119" s="39" t="s">
        <v>234</v>
      </c>
      <c r="B119" s="41" t="s">
        <v>92</v>
      </c>
      <c r="C119" s="25">
        <f aca="true" t="shared" si="27" ref="C119:H119">C120</f>
        <v>1602602</v>
      </c>
      <c r="D119" s="25">
        <f t="shared" si="27"/>
        <v>1602602</v>
      </c>
      <c r="E119" s="25">
        <f t="shared" si="27"/>
        <v>1602602</v>
      </c>
      <c r="F119" s="25">
        <f t="shared" si="27"/>
        <v>1602602</v>
      </c>
      <c r="G119" s="25">
        <f t="shared" si="27"/>
        <v>1902602</v>
      </c>
      <c r="H119" s="25">
        <f t="shared" si="27"/>
        <v>1902602</v>
      </c>
      <c r="I119" s="42">
        <f t="shared" si="17"/>
        <v>100</v>
      </c>
    </row>
    <row r="120" spans="1:9" ht="100.5" customHeight="1">
      <c r="A120" s="39" t="s">
        <v>235</v>
      </c>
      <c r="B120" s="41" t="s">
        <v>93</v>
      </c>
      <c r="C120" s="25">
        <v>1602602</v>
      </c>
      <c r="D120" s="25">
        <v>1602602</v>
      </c>
      <c r="E120" s="25">
        <v>1602602</v>
      </c>
      <c r="F120" s="25">
        <v>1602602</v>
      </c>
      <c r="G120" s="25">
        <v>1902602</v>
      </c>
      <c r="H120" s="25">
        <v>1902602</v>
      </c>
      <c r="I120" s="42">
        <f t="shared" si="17"/>
        <v>100</v>
      </c>
    </row>
    <row r="121" spans="1:9" ht="90" customHeight="1">
      <c r="A121" s="39" t="s">
        <v>236</v>
      </c>
      <c r="B121" s="41" t="s">
        <v>94</v>
      </c>
      <c r="C121" s="15">
        <f aca="true" t="shared" si="28" ref="C121:H121">+C122</f>
        <v>6256173</v>
      </c>
      <c r="D121" s="15">
        <f t="shared" si="28"/>
        <v>6256173</v>
      </c>
      <c r="E121" s="15">
        <f t="shared" si="28"/>
        <v>6256173</v>
      </c>
      <c r="F121" s="15">
        <f t="shared" si="28"/>
        <v>6281121</v>
      </c>
      <c r="G121" s="15">
        <f t="shared" si="28"/>
        <v>6281121</v>
      </c>
      <c r="H121" s="15">
        <f t="shared" si="28"/>
        <v>6281121</v>
      </c>
      <c r="I121" s="42">
        <f t="shared" si="17"/>
        <v>100</v>
      </c>
    </row>
    <row r="122" spans="1:9" ht="79.5" customHeight="1">
      <c r="A122" s="39" t="s">
        <v>237</v>
      </c>
      <c r="B122" s="41" t="s">
        <v>95</v>
      </c>
      <c r="C122" s="15">
        <v>6256173</v>
      </c>
      <c r="D122" s="15">
        <v>6256173</v>
      </c>
      <c r="E122" s="15">
        <v>6256173</v>
      </c>
      <c r="F122" s="15">
        <v>6281121</v>
      </c>
      <c r="G122" s="15">
        <v>6281121</v>
      </c>
      <c r="H122" s="15">
        <v>6281121</v>
      </c>
      <c r="I122" s="42">
        <f t="shared" si="17"/>
        <v>100</v>
      </c>
    </row>
    <row r="123" spans="1:9" ht="23.25" customHeight="1">
      <c r="A123" s="39" t="s">
        <v>238</v>
      </c>
      <c r="B123" s="52" t="s">
        <v>113</v>
      </c>
      <c r="C123" s="15"/>
      <c r="D123" s="15"/>
      <c r="E123" s="15"/>
      <c r="F123" s="15">
        <f>F124</f>
        <v>2000</v>
      </c>
      <c r="G123" s="15">
        <f>G124+G126</f>
        <v>54000</v>
      </c>
      <c r="H123" s="15">
        <f>H124+H126</f>
        <v>54000</v>
      </c>
      <c r="I123" s="42">
        <f t="shared" si="17"/>
        <v>100</v>
      </c>
    </row>
    <row r="124" spans="1:9" ht="104.25" customHeight="1">
      <c r="A124" s="39" t="s">
        <v>239</v>
      </c>
      <c r="B124" s="41" t="s">
        <v>106</v>
      </c>
      <c r="C124" s="15"/>
      <c r="D124" s="15"/>
      <c r="E124" s="15"/>
      <c r="F124" s="15">
        <f>F125</f>
        <v>2000</v>
      </c>
      <c r="G124" s="15">
        <f>G125</f>
        <v>4000</v>
      </c>
      <c r="H124" s="15">
        <f>H125</f>
        <v>4000</v>
      </c>
      <c r="I124" s="42">
        <f t="shared" si="17"/>
        <v>100</v>
      </c>
    </row>
    <row r="125" spans="1:9" ht="101.25" customHeight="1">
      <c r="A125" s="63" t="s">
        <v>240</v>
      </c>
      <c r="B125" s="54" t="s">
        <v>105</v>
      </c>
      <c r="C125" s="15"/>
      <c r="D125" s="15"/>
      <c r="E125" s="15"/>
      <c r="F125" s="15">
        <v>2000</v>
      </c>
      <c r="G125" s="15">
        <v>4000</v>
      </c>
      <c r="H125" s="15">
        <v>4000</v>
      </c>
      <c r="I125" s="42">
        <f t="shared" si="17"/>
        <v>100</v>
      </c>
    </row>
    <row r="126" spans="1:9" ht="42" customHeight="1">
      <c r="A126" s="39" t="s">
        <v>241</v>
      </c>
      <c r="B126" s="53" t="s">
        <v>111</v>
      </c>
      <c r="C126" s="15"/>
      <c r="D126" s="15"/>
      <c r="E126" s="15"/>
      <c r="F126" s="15"/>
      <c r="G126" s="15">
        <f>G127</f>
        <v>50000</v>
      </c>
      <c r="H126" s="15">
        <f>H127</f>
        <v>50000</v>
      </c>
      <c r="I126" s="42">
        <f t="shared" si="17"/>
        <v>100</v>
      </c>
    </row>
    <row r="127" spans="1:9" ht="24.75" customHeight="1">
      <c r="A127" s="39" t="s">
        <v>242</v>
      </c>
      <c r="B127" s="53" t="s">
        <v>112</v>
      </c>
      <c r="C127" s="15"/>
      <c r="D127" s="15"/>
      <c r="E127" s="15"/>
      <c r="F127" s="15"/>
      <c r="G127" s="15">
        <v>50000</v>
      </c>
      <c r="H127" s="15">
        <v>50000</v>
      </c>
      <c r="I127" s="42">
        <f t="shared" si="17"/>
        <v>100</v>
      </c>
    </row>
    <row r="128" spans="1:9" ht="24.75" customHeight="1">
      <c r="A128" s="64" t="s">
        <v>245</v>
      </c>
      <c r="B128" s="56" t="s">
        <v>125</v>
      </c>
      <c r="C128" s="14"/>
      <c r="D128" s="14"/>
      <c r="E128" s="14"/>
      <c r="F128" s="14"/>
      <c r="G128" s="14">
        <f>G129</f>
        <v>619103</v>
      </c>
      <c r="H128" s="14">
        <f>H129</f>
        <v>619103</v>
      </c>
      <c r="I128" s="42">
        <f t="shared" si="17"/>
        <v>100</v>
      </c>
    </row>
    <row r="129" spans="1:9" ht="39.75" customHeight="1">
      <c r="A129" s="39" t="s">
        <v>243</v>
      </c>
      <c r="B129" s="53" t="s">
        <v>126</v>
      </c>
      <c r="C129" s="15"/>
      <c r="D129" s="15"/>
      <c r="E129" s="15"/>
      <c r="F129" s="15"/>
      <c r="G129" s="15">
        <f>G130</f>
        <v>619103</v>
      </c>
      <c r="H129" s="15">
        <f>H130</f>
        <v>619103</v>
      </c>
      <c r="I129" s="42">
        <f t="shared" si="17"/>
        <v>100</v>
      </c>
    </row>
    <row r="130" spans="1:9" ht="114" customHeight="1">
      <c r="A130" s="39" t="s">
        <v>244</v>
      </c>
      <c r="B130" s="53" t="s">
        <v>127</v>
      </c>
      <c r="C130" s="15"/>
      <c r="D130" s="15"/>
      <c r="E130" s="15"/>
      <c r="F130" s="15"/>
      <c r="G130" s="15">
        <v>619103</v>
      </c>
      <c r="H130" s="15">
        <v>619103</v>
      </c>
      <c r="I130" s="42">
        <f t="shared" si="17"/>
        <v>100</v>
      </c>
    </row>
    <row r="131" spans="1:9" ht="14.25" customHeight="1">
      <c r="A131" s="66" t="s">
        <v>14</v>
      </c>
      <c r="B131" s="66"/>
      <c r="C131" s="27">
        <f aca="true" t="shared" si="29" ref="C131:H131">C8+C78</f>
        <v>315116950.95000005</v>
      </c>
      <c r="D131" s="27">
        <f t="shared" si="29"/>
        <v>320116950.95000005</v>
      </c>
      <c r="E131" s="27">
        <f t="shared" si="29"/>
        <v>353344600.95000005</v>
      </c>
      <c r="F131" s="27">
        <f t="shared" si="29"/>
        <v>386914376.55</v>
      </c>
      <c r="G131" s="27">
        <f t="shared" si="29"/>
        <v>400726638.15</v>
      </c>
      <c r="H131" s="27">
        <f t="shared" si="29"/>
        <v>400263718.41</v>
      </c>
      <c r="I131" s="42">
        <f t="shared" si="17"/>
        <v>99.88447991824626</v>
      </c>
    </row>
    <row r="132" spans="1:6" ht="53.25" customHeight="1">
      <c r="A132" s="36"/>
      <c r="B132" s="9"/>
      <c r="C132" s="12"/>
      <c r="D132" s="12"/>
      <c r="E132" s="12"/>
      <c r="F132" s="12"/>
    </row>
    <row r="133" spans="1:6" ht="15" customHeight="1">
      <c r="A133" s="37"/>
      <c r="B133" s="1"/>
      <c r="C133" s="12"/>
      <c r="D133" s="12"/>
      <c r="E133" s="12"/>
      <c r="F133" s="12"/>
    </row>
    <row r="134" spans="1:6" ht="55.5" customHeight="1">
      <c r="A134" s="36"/>
      <c r="B134" s="9"/>
      <c r="C134" s="12"/>
      <c r="D134" s="12"/>
      <c r="E134" s="12"/>
      <c r="F134" s="12"/>
    </row>
    <row r="135" spans="1:6" ht="45.75" customHeight="1">
      <c r="A135" s="36"/>
      <c r="B135" s="9"/>
      <c r="C135" s="12"/>
      <c r="D135" s="12"/>
      <c r="E135" s="12"/>
      <c r="F135" s="12"/>
    </row>
    <row r="136" spans="1:6" ht="16.5" customHeight="1">
      <c r="A136" s="36"/>
      <c r="B136" s="9"/>
      <c r="C136" s="12"/>
      <c r="D136" s="12"/>
      <c r="E136" s="12"/>
      <c r="F136" s="12"/>
    </row>
    <row r="137" spans="1:6" ht="57" customHeight="1">
      <c r="A137" s="36"/>
      <c r="B137" s="9"/>
      <c r="C137" s="12"/>
      <c r="D137" s="12"/>
      <c r="E137" s="12"/>
      <c r="F137" s="12"/>
    </row>
    <row r="138" spans="1:6" ht="66.75" customHeight="1">
      <c r="A138" s="36"/>
      <c r="B138" s="9"/>
      <c r="C138" s="12"/>
      <c r="D138" s="12"/>
      <c r="E138" s="12"/>
      <c r="F138" s="12"/>
    </row>
    <row r="139" spans="1:6" ht="12.75" customHeight="1">
      <c r="A139" s="36"/>
      <c r="B139" s="9"/>
      <c r="C139" s="12"/>
      <c r="D139" s="12"/>
      <c r="E139" s="12"/>
      <c r="F139" s="12"/>
    </row>
    <row r="140" spans="1:6" ht="14.25">
      <c r="A140" s="36"/>
      <c r="B140" s="9"/>
      <c r="C140" s="12"/>
      <c r="D140" s="12"/>
      <c r="E140" s="12"/>
      <c r="F140" s="12"/>
    </row>
    <row r="141" spans="1:6" ht="14.25">
      <c r="A141" s="36"/>
      <c r="B141" s="9"/>
      <c r="C141" s="12"/>
      <c r="D141" s="12"/>
      <c r="E141" s="12"/>
      <c r="F141" s="12"/>
    </row>
    <row r="142" spans="1:6" ht="14.25">
      <c r="A142" s="36"/>
      <c r="B142" s="9"/>
      <c r="C142" s="12"/>
      <c r="D142" s="12"/>
      <c r="E142" s="12"/>
      <c r="F142" s="12"/>
    </row>
    <row r="143" spans="1:6" ht="14.25">
      <c r="A143" s="36"/>
      <c r="B143" s="9"/>
      <c r="C143" s="12"/>
      <c r="D143" s="12"/>
      <c r="E143" s="12"/>
      <c r="F143" s="12"/>
    </row>
    <row r="144" spans="1:6" ht="14.25">
      <c r="A144" s="36"/>
      <c r="B144" s="9"/>
      <c r="C144" s="12"/>
      <c r="D144" s="12"/>
      <c r="E144" s="12"/>
      <c r="F144" s="12"/>
    </row>
    <row r="145" spans="1:6" ht="14.25">
      <c r="A145" s="36"/>
      <c r="B145" s="9"/>
      <c r="C145" s="12"/>
      <c r="D145" s="12"/>
      <c r="E145" s="12"/>
      <c r="F145" s="12"/>
    </row>
    <row r="146" spans="1:6" ht="14.25">
      <c r="A146" s="36"/>
      <c r="B146" s="9"/>
      <c r="C146" s="12"/>
      <c r="D146" s="12"/>
      <c r="E146" s="12"/>
      <c r="F146" s="12"/>
    </row>
    <row r="147" spans="1:6" ht="14.25">
      <c r="A147" s="36"/>
      <c r="B147" s="9"/>
      <c r="C147" s="12"/>
      <c r="D147" s="12"/>
      <c r="E147" s="12"/>
      <c r="F147" s="12"/>
    </row>
    <row r="148" spans="1:6" ht="14.25">
      <c r="A148" s="36"/>
      <c r="B148" s="9"/>
      <c r="C148" s="12"/>
      <c r="D148" s="12"/>
      <c r="E148" s="12"/>
      <c r="F148" s="12"/>
    </row>
    <row r="149" spans="1:6" ht="14.25">
      <c r="A149" s="36"/>
      <c r="B149" s="9"/>
      <c r="C149" s="12"/>
      <c r="D149" s="12"/>
      <c r="E149" s="12"/>
      <c r="F149" s="12"/>
    </row>
    <row r="150" spans="1:6" ht="14.25">
      <c r="A150" s="36"/>
      <c r="B150" s="9"/>
      <c r="C150" s="12"/>
      <c r="D150" s="12"/>
      <c r="E150" s="12"/>
      <c r="F150" s="12"/>
    </row>
    <row r="151" spans="1:6" ht="14.25">
      <c r="A151" s="36"/>
      <c r="B151" s="9"/>
      <c r="C151" s="12"/>
      <c r="D151" s="12"/>
      <c r="E151" s="12"/>
      <c r="F151" s="12"/>
    </row>
    <row r="152" spans="1:6" ht="14.25">
      <c r="A152" s="36"/>
      <c r="B152" s="9"/>
      <c r="C152" s="12"/>
      <c r="D152" s="12"/>
      <c r="E152" s="12"/>
      <c r="F152" s="12"/>
    </row>
    <row r="153" spans="1:6" ht="14.25">
      <c r="A153" s="36"/>
      <c r="B153" s="9"/>
      <c r="C153" s="12"/>
      <c r="D153" s="12"/>
      <c r="E153" s="12"/>
      <c r="F153" s="12"/>
    </row>
    <row r="154" spans="1:6" ht="14.25">
      <c r="A154" s="36"/>
      <c r="B154" s="9"/>
      <c r="C154" s="12"/>
      <c r="D154" s="12"/>
      <c r="E154" s="12"/>
      <c r="F154" s="12"/>
    </row>
    <row r="155" spans="1:6" ht="14.25">
      <c r="A155" s="36"/>
      <c r="B155" s="9"/>
      <c r="C155" s="12"/>
      <c r="D155" s="12"/>
      <c r="E155" s="12"/>
      <c r="F155" s="12"/>
    </row>
    <row r="156" spans="1:6" ht="14.25">
      <c r="A156" s="36"/>
      <c r="B156" s="9"/>
      <c r="C156" s="12"/>
      <c r="D156" s="12"/>
      <c r="E156" s="12"/>
      <c r="F156" s="12"/>
    </row>
    <row r="157" spans="1:6" ht="14.25">
      <c r="A157" s="36"/>
      <c r="B157" s="9"/>
      <c r="C157" s="12"/>
      <c r="D157" s="12"/>
      <c r="E157" s="12"/>
      <c r="F157" s="12"/>
    </row>
    <row r="158" spans="1:6" ht="14.25">
      <c r="A158" s="36"/>
      <c r="B158" s="9"/>
      <c r="C158" s="12"/>
      <c r="D158" s="12"/>
      <c r="E158" s="12"/>
      <c r="F158" s="12"/>
    </row>
    <row r="159" spans="1:6" ht="14.25">
      <c r="A159" s="36"/>
      <c r="B159" s="9"/>
      <c r="C159" s="12"/>
      <c r="D159" s="12"/>
      <c r="E159" s="12"/>
      <c r="F159" s="12"/>
    </row>
    <row r="160" spans="1:6" ht="14.25">
      <c r="A160" s="36"/>
      <c r="B160" s="9"/>
      <c r="C160" s="12"/>
      <c r="D160" s="12"/>
      <c r="E160" s="12"/>
      <c r="F160" s="12"/>
    </row>
    <row r="161" spans="1:6" ht="14.25">
      <c r="A161" s="36"/>
      <c r="B161" s="9"/>
      <c r="C161" s="12"/>
      <c r="D161" s="12"/>
      <c r="E161" s="12"/>
      <c r="F161" s="12"/>
    </row>
    <row r="162" spans="1:6" ht="14.25">
      <c r="A162" s="36"/>
      <c r="B162" s="9"/>
      <c r="C162" s="12"/>
      <c r="D162" s="12"/>
      <c r="E162" s="12"/>
      <c r="F162" s="12"/>
    </row>
    <row r="163" spans="1:6" ht="14.25">
      <c r="A163" s="36"/>
      <c r="B163" s="9"/>
      <c r="C163" s="12"/>
      <c r="D163" s="12"/>
      <c r="E163" s="12"/>
      <c r="F163" s="12"/>
    </row>
    <row r="164" spans="1:6" ht="14.25">
      <c r="A164" s="36"/>
      <c r="B164" s="9"/>
      <c r="C164" s="12"/>
      <c r="D164" s="12"/>
      <c r="E164" s="12"/>
      <c r="F164" s="12"/>
    </row>
    <row r="165" spans="1:6" ht="14.25">
      <c r="A165" s="36"/>
      <c r="B165" s="9"/>
      <c r="C165" s="12"/>
      <c r="D165" s="12"/>
      <c r="E165" s="12"/>
      <c r="F165" s="12"/>
    </row>
    <row r="166" spans="1:6" ht="14.25">
      <c r="A166" s="36"/>
      <c r="B166" s="9"/>
      <c r="C166" s="12"/>
      <c r="D166" s="12"/>
      <c r="E166" s="12"/>
      <c r="F166" s="12"/>
    </row>
    <row r="167" spans="1:6" ht="14.25">
      <c r="A167" s="36"/>
      <c r="B167" s="9"/>
      <c r="C167" s="12"/>
      <c r="D167" s="12"/>
      <c r="E167" s="12"/>
      <c r="F167" s="12"/>
    </row>
    <row r="168" spans="1:6" ht="14.25">
      <c r="A168" s="36"/>
      <c r="B168" s="9"/>
      <c r="C168" s="12"/>
      <c r="D168" s="12"/>
      <c r="E168" s="12"/>
      <c r="F168" s="12"/>
    </row>
    <row r="169" spans="1:6" ht="14.25">
      <c r="A169" s="36"/>
      <c r="B169" s="9"/>
      <c r="C169" s="12"/>
      <c r="D169" s="12"/>
      <c r="E169" s="12"/>
      <c r="F169" s="12"/>
    </row>
    <row r="170" spans="1:6" ht="14.25">
      <c r="A170" s="36"/>
      <c r="B170" s="9"/>
      <c r="C170" s="12"/>
      <c r="D170" s="12"/>
      <c r="E170" s="12"/>
      <c r="F170" s="12"/>
    </row>
    <row r="171" spans="1:6" ht="14.25">
      <c r="A171" s="36"/>
      <c r="B171" s="9"/>
      <c r="C171" s="12"/>
      <c r="D171" s="12"/>
      <c r="E171" s="12"/>
      <c r="F171" s="12"/>
    </row>
    <row r="172" spans="1:6" ht="14.25">
      <c r="A172" s="36"/>
      <c r="B172" s="9"/>
      <c r="C172" s="12"/>
      <c r="D172" s="12"/>
      <c r="E172" s="12"/>
      <c r="F172" s="12"/>
    </row>
    <row r="173" spans="1:6" ht="14.25">
      <c r="A173" s="36"/>
      <c r="B173" s="9"/>
      <c r="C173" s="12"/>
      <c r="D173" s="12"/>
      <c r="E173" s="12"/>
      <c r="F173" s="12"/>
    </row>
    <row r="174" spans="1:6" ht="14.25">
      <c r="A174" s="36"/>
      <c r="B174" s="9"/>
      <c r="C174" s="12"/>
      <c r="D174" s="12"/>
      <c r="E174" s="12"/>
      <c r="F174" s="12"/>
    </row>
    <row r="175" spans="1:6" ht="14.25">
      <c r="A175" s="36"/>
      <c r="B175" s="9"/>
      <c r="C175" s="12"/>
      <c r="D175" s="12"/>
      <c r="E175" s="12"/>
      <c r="F175" s="12"/>
    </row>
  </sheetData>
  <sheetProtection/>
  <mergeCells count="4">
    <mergeCell ref="A131:B131"/>
    <mergeCell ref="A4:I4"/>
    <mergeCell ref="A2:E2"/>
    <mergeCell ref="A1:I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2018-05-31T12:34:53Z</cp:lastPrinted>
  <dcterms:created xsi:type="dcterms:W3CDTF">1996-10-08T23:32:33Z</dcterms:created>
  <dcterms:modified xsi:type="dcterms:W3CDTF">2018-05-31T12:35:02Z</dcterms:modified>
  <cp:category/>
  <cp:version/>
  <cp:contentType/>
  <cp:contentStatus/>
</cp:coreProperties>
</file>