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9720" windowHeight="5340" activeTab="0"/>
  </bookViews>
  <sheets>
    <sheet name="Ведом 2017" sheetId="1" r:id="rId1"/>
  </sheets>
  <definedNames/>
  <calcPr fullCalcOnLoad="1"/>
</workbook>
</file>

<file path=xl/sharedStrings.xml><?xml version="1.0" encoding="utf-8"?>
<sst xmlns="http://schemas.openxmlformats.org/spreadsheetml/2006/main" count="2027" uniqueCount="290">
  <si>
    <t>Наименование</t>
  </si>
  <si>
    <t>Администрация Суражского района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</si>
  <si>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</si>
  <si>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</si>
  <si>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</si>
  <si>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</si>
  <si>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Социальная политика</t>
  </si>
  <si>
    <t>Пенсионное обеспечение</t>
  </si>
  <si>
    <t>Финансовый отдел администрации Суражского района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</si>
  <si>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</si>
  <si>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</si>
  <si>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</si>
  <si>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</si>
  <si>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</si>
  <si>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</si>
  <si>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</si>
  <si>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Всего расходов</t>
  </si>
  <si>
    <t>01</t>
  </si>
  <si>
    <t>03</t>
  </si>
  <si>
    <t>04</t>
  </si>
  <si>
    <t>05</t>
  </si>
  <si>
    <t>06</t>
  </si>
  <si>
    <t>09</t>
  </si>
  <si>
    <t>07</t>
  </si>
  <si>
    <t>08</t>
  </si>
  <si>
    <t>02</t>
  </si>
  <si>
    <t>Учреждения обеспечивающие предоставление услуг в сфере образования</t>
  </si>
  <si>
    <t>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</si>
  <si>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</si>
  <si>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500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</si>
  <si>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</si>
  <si>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</si>
  <si>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Резервные фонды местных администраций</t>
  </si>
  <si>
    <t>Охрана семьи и детства</t>
  </si>
  <si>
    <t>11</t>
  </si>
  <si>
    <t>Другие вопросы в области национальной экономики</t>
  </si>
  <si>
    <t>Другие вопросы в области социальной политики</t>
  </si>
  <si>
    <t>14</t>
  </si>
  <si>
    <t>Другие общегосударственные вопросы</t>
  </si>
  <si>
    <t>Поддержка мер по обеспечению сбалансированности бюджетов поселений</t>
  </si>
  <si>
    <t>Выплата единовременного пособия при всех формах устройства детей, лишенных родительского попечения, в семью</t>
  </si>
  <si>
    <t>13</t>
  </si>
  <si>
    <t>Другие вопросы в области культуры, кинематографии</t>
  </si>
  <si>
    <t>Физическая культура и спорт</t>
  </si>
  <si>
    <t>00</t>
  </si>
  <si>
    <t>Иные дотации</t>
  </si>
  <si>
    <t>Социальное обеспечение населения</t>
  </si>
  <si>
    <t>3</t>
  </si>
  <si>
    <t>4</t>
  </si>
  <si>
    <t>5</t>
  </si>
  <si>
    <t>6</t>
  </si>
  <si>
    <t>Осуществление деятельности по профилактике безнадзорности и правонарушений несовершеннолетних</t>
  </si>
  <si>
    <t>Культура и кинематография</t>
  </si>
  <si>
    <t>Дотации на выравнивание бюджетной обеспеченности субъектов Российской Федерации  и муниципальных образований</t>
  </si>
  <si>
    <t>Национальная оборона</t>
  </si>
  <si>
    <t>Мобилизационная и вневойсковая подготовка</t>
  </si>
  <si>
    <t>100</t>
  </si>
  <si>
    <t>200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</si>
  <si>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</si>
  <si>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</si>
  <si>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</si>
  <si>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</si>
  <si>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852</t>
  </si>
  <si>
    <t>240</t>
  </si>
  <si>
    <t>Резервные средства</t>
  </si>
  <si>
    <t>870</t>
  </si>
  <si>
    <t>600</t>
  </si>
  <si>
    <t>611</t>
  </si>
  <si>
    <t>810</t>
  </si>
  <si>
    <t>300</t>
  </si>
  <si>
    <t>Социальное обеспечение и иные выплаты населению</t>
  </si>
  <si>
    <t>Межбюджетные трансферты</t>
  </si>
  <si>
    <t>530</t>
  </si>
  <si>
    <t>Субвенции</t>
  </si>
  <si>
    <t>323</t>
  </si>
  <si>
    <t>312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</si>
  <si>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</si>
  <si>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</si>
  <si>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Субвенции бюджетам городских поселений  для осуществления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</si>
  <si>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313</t>
  </si>
  <si>
    <t>Обеспечение сохранности жилых помещений, закрепленных за детьми-сиротами и детьми, оставшихся без попечения родителей</t>
  </si>
  <si>
    <t>120</t>
  </si>
  <si>
    <t>рублей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</si>
  <si>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</si>
  <si>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</si>
  <si>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</si>
  <si>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321</t>
  </si>
  <si>
    <t>511</t>
  </si>
  <si>
    <t>512</t>
  </si>
  <si>
    <t>Руководство и управление в сфере установленных функций органов  местного самоуправления</t>
  </si>
  <si>
    <t xml:space="preserve">Обеспечение деятельности контрольно-счетного органа муниципального образования </t>
  </si>
  <si>
    <t>Организации дополнительного образования</t>
  </si>
  <si>
    <t>Дворцы и дома культуры</t>
  </si>
  <si>
    <t>Ежемесячная доплата к пенсии муниципальным служащим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</si>
  <si>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</si>
  <si>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</si>
  <si>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Мероприятия в области физической культуры и спорта</t>
  </si>
  <si>
    <t>Общеобразовательные организации</t>
  </si>
  <si>
    <t>Многофункциональный центр</t>
  </si>
  <si>
    <t>Дошкольные образовательные учреждения</t>
  </si>
  <si>
    <t>Обеспечение деятельности законодательного (представительного) органа муниципального образования</t>
  </si>
  <si>
    <t>Единые диспетчерские службы</t>
  </si>
  <si>
    <t xml:space="preserve">Мероприятия по работе с  детьми и молодежью </t>
  </si>
  <si>
    <t>Компенсация части родительской платы за содержание ребенка в образовательных учреждениях, реализующих основную общеобразовательную  программу дошкольного образования</t>
  </si>
  <si>
    <t xml:space="preserve">Обеспечение деятельности главы  муниципального образования </t>
  </si>
  <si>
    <t xml:space="preserve">Руководитель контрольно-счетного органа  муниципального образования 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</si>
  <si>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</si>
  <si>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</si>
  <si>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Учреждения обеспечивающие оказание услуг  в сфере культуры</t>
  </si>
  <si>
    <t>Другие вопросы в области физической культуры и спорта</t>
  </si>
  <si>
    <t>ГРБС</t>
  </si>
  <si>
    <t xml:space="preserve">Обеспечение деятельности главы исполнительно-распорядительного органа муниципального образования </t>
  </si>
  <si>
    <t>Осуществление отдельных государственных полномочий Брянской области по организации деятельности административных комиссий,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</si>
  <si>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</si>
  <si>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Предоставление мер социальной поддержки работникам образовательных организаций, работающим  в сельских населенных пунктах и  поселках городского типа на территории Брянской области</t>
  </si>
  <si>
    <t>Осуществление отдельных  полномочий в области охраны труда и уведомительной регистрации территориальных соглашений и коллективных договоров</t>
  </si>
  <si>
    <t>Дорожное хозяйство</t>
  </si>
  <si>
    <t>Культурно-досуговый библиотечный центр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</si>
  <si>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</si>
  <si>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Библиотеки</t>
  </si>
  <si>
    <t xml:space="preserve">Уплата прочих налогов, сборов </t>
  </si>
  <si>
    <t xml:space="preserve">Дотации на выравнивание бюджетной обеспеченности </t>
  </si>
  <si>
    <t xml:space="preserve">Выравнивание бюджетной обеспеченности </t>
  </si>
  <si>
    <t>Предоставление субсидий  бюджетным, автономным учреждениям и иным некоммерческим организациям</t>
  </si>
  <si>
    <t>Рз</t>
  </si>
  <si>
    <t>Пр</t>
  </si>
  <si>
    <t>ЦСР</t>
  </si>
  <si>
    <t>ВР</t>
  </si>
  <si>
    <t>Мероприятия по землеустройству и землепользованию</t>
  </si>
  <si>
    <t xml:space="preserve">Отдел образования администрации Суражского района </t>
  </si>
  <si>
    <t>121</t>
  </si>
  <si>
    <t>244</t>
  </si>
  <si>
    <t>Прочая закупка товаров, работ и услуг для обеспечения муниципальных нужд</t>
  </si>
  <si>
    <t>122</t>
  </si>
  <si>
    <t>Иные выплаты персоналу муниципальных органов, за исключением фонда оплаты труда</t>
  </si>
  <si>
    <t>Жилищно-коммунальное хозяйство</t>
  </si>
  <si>
    <t>Коммунальное хозяйство</t>
  </si>
  <si>
    <t>310</t>
  </si>
  <si>
    <t>Публичные нормативные социальные выплаты гражданам</t>
  </si>
  <si>
    <t>Пособия, компенсации меры социальной поддержки по публичным нормативным обязательствам</t>
  </si>
  <si>
    <t>320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</si>
  <si>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</si>
  <si>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</si>
  <si>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510</t>
  </si>
  <si>
    <t>Дотации</t>
  </si>
  <si>
    <t>610</t>
  </si>
  <si>
    <t>Субсидии бюджетным учреждениям</t>
  </si>
  <si>
    <t>850</t>
  </si>
  <si>
    <t>Уплата налогов, сборов и иных платежей</t>
  </si>
  <si>
    <t>Иные пенсии, социальные доплаты к пенсиям</t>
  </si>
  <si>
    <t>Профилактика безнадзорности и правонарушений несовершеннолетних</t>
  </si>
  <si>
    <t>Организация газоснабжения населения</t>
  </si>
  <si>
    <t>Организация водоснабжения населения</t>
  </si>
  <si>
    <t>Патриотическое воспитание детей и молодежи</t>
  </si>
  <si>
    <t>Суражский Районный Совет народных  депутатов</t>
  </si>
  <si>
    <t>Контрольно-счетная палата Суражского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</si>
  <si>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</si>
  <si>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70 0 00 10080</t>
  </si>
  <si>
    <t>70 0 00 10120</t>
  </si>
  <si>
    <t>Финансовое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</si>
  <si>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(за счет средств бюджета субъекта Российской Федерации) </t>
  </si>
  <si>
    <t>70 0 00 10090</t>
  </si>
  <si>
    <t>01 0 11 10010</t>
  </si>
  <si>
    <t>01 0 11 10040</t>
  </si>
  <si>
    <t>01 0 21 12020</t>
  </si>
  <si>
    <t>01 0 33 10750</t>
  </si>
  <si>
    <t>01 0 41 12510</t>
  </si>
  <si>
    <t>01 0 71 17420</t>
  </si>
  <si>
    <t>01 0 31 17900</t>
  </si>
  <si>
    <t>01 0 32 13420</t>
  </si>
  <si>
    <t>01 0 12 10660</t>
  </si>
  <si>
    <t>01 0 26 11300</t>
  </si>
  <si>
    <t>01 0 26 11310</t>
  </si>
  <si>
    <t>01 0 18 10530</t>
  </si>
  <si>
    <t>01 0 18 10540</t>
  </si>
  <si>
    <t>01 0 18 10570</t>
  </si>
  <si>
    <t>01 0 17 10620</t>
  </si>
  <si>
    <t>01 0 13 14210</t>
  </si>
  <si>
    <t>01 0 42 16510</t>
  </si>
  <si>
    <t>01 0 34 16720</t>
  </si>
  <si>
    <t>01 0 34 50820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</si>
  <si>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</t>
  </si>
  <si>
    <t>01 0 35 52600</t>
  </si>
  <si>
    <t>01 0 21 12040</t>
  </si>
  <si>
    <t>01 0 40 10960</t>
  </si>
  <si>
    <t>02 0 11 10040</t>
  </si>
  <si>
    <t>02 0 32 51180</t>
  </si>
  <si>
    <t>02 0 16 15840</t>
  </si>
  <si>
    <t>02 0 16 15860</t>
  </si>
  <si>
    <t>70 0 00 10070</t>
  </si>
  <si>
    <t>03 0 12 10630</t>
  </si>
  <si>
    <t>03 0 12 14710</t>
  </si>
  <si>
    <t>03 0 12 10640</t>
  </si>
  <si>
    <t>03 0 12 14700</t>
  </si>
  <si>
    <t>03 0 15 14770</t>
  </si>
  <si>
    <t>03 0 11 10040</t>
  </si>
  <si>
    <t>03 0 11 10740</t>
  </si>
  <si>
    <t>03 0 12 14780</t>
  </si>
  <si>
    <t>01 0 34 16710</t>
  </si>
  <si>
    <t>129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</si>
  <si>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</si>
  <si>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</si>
  <si>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Пособия, компенсации и иные социальные выплаты гражданам, кроме публичных нормативных обязательств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</si>
  <si>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</si>
  <si>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 нужд</t>
  </si>
  <si>
    <t xml:space="preserve">01 0 37 13410 </t>
  </si>
  <si>
    <t>01 0 23 16190</t>
  </si>
  <si>
    <t>Бюджетные инвестиции</t>
  </si>
  <si>
    <t>Бюджетные инвестиции в объекты капитального строительства муниципальной собственности</t>
  </si>
  <si>
    <t>400</t>
  </si>
  <si>
    <t>410</t>
  </si>
  <si>
    <t>414</t>
  </si>
  <si>
    <t>Транспорт</t>
  </si>
  <si>
    <t>Обеспечение сохранности автомобильных дорог местного значения и условий безопасного движения по ним</t>
  </si>
  <si>
    <t>612</t>
  </si>
  <si>
    <t>01 0 11 10190</t>
  </si>
  <si>
    <t>70 0 00 10060</t>
  </si>
  <si>
    <t>Руководство и управление  в сфере установленных функций 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</si>
  <si>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</si>
  <si>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некомерческих организаций), индивидуальным предпринимателям, физическим лицам-производителям товаров , работ, услуг</t>
  </si>
  <si>
    <t>Субсидии бюджетным бюджетным учреждениям на иные цели</t>
  </si>
  <si>
    <t>Капитальные вложения в объекты  муниципальной собственности</t>
  </si>
  <si>
    <t>853</t>
  </si>
  <si>
    <t>Уплата иных платежей</t>
  </si>
  <si>
    <t>243</t>
  </si>
  <si>
    <t>Закупка товаров, работ и услуг в целях капитального ремонта государственного (муниципального ) долга</t>
  </si>
  <si>
    <t>Мероприятия по проведению оздоровительной компании детей</t>
  </si>
  <si>
    <t>03 0 13 14790</t>
  </si>
  <si>
    <t>111</t>
  </si>
  <si>
    <t>119</t>
  </si>
  <si>
    <t>110</t>
  </si>
  <si>
    <t>Расходы на выплаты персоналу казенных учреждений</t>
  </si>
  <si>
    <t>Фонд оплаты труда учреждений</t>
  </si>
  <si>
    <t xml:space="preserve">Взносы по обязательному социальному страхованию на выплаты по оплате труда работников и иные выплаты </t>
  </si>
  <si>
    <t xml:space="preserve"> Благоустройство</t>
  </si>
  <si>
    <t>01 0 38 14120</t>
  </si>
  <si>
    <t>Мероприятия по благоустройству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</si>
  <si>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</si>
  <si>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</si>
  <si>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Сумма</t>
  </si>
  <si>
    <t>7</t>
  </si>
  <si>
    <t>Компенсация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</si>
  <si>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>01 0 36 18450</t>
  </si>
  <si>
    <t>Социальные выплаты молодым семьям на приобретение жилья</t>
  </si>
  <si>
    <t>01 0 16 S6200</t>
  </si>
  <si>
    <t>Субсидии гражданам на пиобретение жилья</t>
  </si>
  <si>
    <t>322</t>
  </si>
  <si>
    <t xml:space="preserve">Софинансирование объектов капитальных вложений муниципальной собственности </t>
  </si>
  <si>
    <t>01 0 40 S1270</t>
  </si>
  <si>
    <t>Физическая культура</t>
  </si>
  <si>
    <t>Дополнительное образование детей</t>
  </si>
  <si>
    <t>814</t>
  </si>
  <si>
    <t xml:space="preserve">Иные 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 
</t>
  </si>
  <si>
    <t>2017 год</t>
  </si>
  <si>
    <t>Софинансирование объектов капитальных вложений муниципальной собственности</t>
  </si>
  <si>
    <t>01 0 97 R0180</t>
  </si>
  <si>
    <t>01 0 92 R0180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</si>
  <si>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</si>
  <si>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 0 12 R0970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</si>
  <si>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</si>
  <si>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</si>
  <si>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</si>
  <si>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труда</t>
  </si>
  <si>
    <t>01 0 43 15310</t>
  </si>
  <si>
    <t>Информационное обеспечение деятельности органов местного самоуправления Суражского района района</t>
  </si>
  <si>
    <t>70 0 00 10160</t>
  </si>
  <si>
    <t xml:space="preserve">800 </t>
  </si>
  <si>
    <t>Исполнение судебных актов Российской Федерации и мировых соглашений по возмещению причиненного вреда</t>
  </si>
  <si>
    <t>01 0 11 18640</t>
  </si>
  <si>
    <t>Повышение качества доступности предоставления государственных и муниципальных услуг в Брянской области</t>
  </si>
  <si>
    <t>04 0 97 S0180</t>
  </si>
  <si>
    <t>01 0 32 11270</t>
  </si>
  <si>
    <t>Устойчивое развитие сельских территорий</t>
  </si>
  <si>
    <t xml:space="preserve"> Обеспечение развития и укрепления материально-технической базы муниципальных домов культуры,поддержку творческой деятельности муниципальных театров в городах с численностью населения до 300 тысяч человек</t>
  </si>
  <si>
    <t>01 0 18 R5580</t>
  </si>
  <si>
    <t>01 0 18 S5580</t>
  </si>
  <si>
    <t>Субсидии гражданам на приобретение жилья</t>
  </si>
  <si>
    <t>01 0 16 R0200</t>
  </si>
  <si>
    <t>123</t>
  </si>
  <si>
    <t>8</t>
  </si>
  <si>
    <t>01 0 18 R5190</t>
  </si>
  <si>
    <t>Поддержка отрасли культура</t>
  </si>
  <si>
    <t>03 0 11 14820</t>
  </si>
  <si>
    <t>Отдельные мероприятия по развитию образования</t>
  </si>
  <si>
    <t>01 0 12 17640</t>
  </si>
  <si>
    <t>Уточненные назначения на 2017 год</t>
  </si>
  <si>
    <t>Процент кассового исполнения к уточненным назначениям</t>
  </si>
  <si>
    <t>Кассовое исполнение за  2017 год</t>
  </si>
  <si>
    <t>Расходы бюджета Суражского муниципального района по ведомственной структуре расходов  бюджета  за 2017 год</t>
  </si>
  <si>
    <t>Приложение №  2    к решению Суражского районного Совета народных депутатов   "Об утверждении отчета об исполнении  бюджета Суражского района за 2017 год"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</si>
</sst>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&quot;р.&quot;"/>
    <numFmt numFmtId="186" formatCode="0.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1">
      <alignment vertical="top" wrapText="1"/>
      <protection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8" fillId="37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32" fillId="39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center" vertical="justify" wrapText="1"/>
    </xf>
    <xf numFmtId="49" fontId="1" fillId="0" borderId="11" xfId="0" applyNumberFormat="1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justify"/>
    </xf>
    <xf numFmtId="0" fontId="2" fillId="0" borderId="11" xfId="0" applyFont="1" applyFill="1" applyBorder="1" applyAlignment="1">
      <alignment horizontal="left" vertical="justify" wrapText="1"/>
    </xf>
    <xf numFmtId="0" fontId="2" fillId="0" borderId="0" xfId="0" applyFont="1" applyFill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0" fontId="1" fillId="0" borderId="11" xfId="0" applyNumberFormat="1" applyFont="1" applyFill="1" applyBorder="1" applyAlignment="1">
      <alignment horizontal="left" vertical="justify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distributed" wrapText="1"/>
    </xf>
    <xf numFmtId="49" fontId="2" fillId="0" borderId="12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 vertical="justify"/>
    </xf>
    <xf numFmtId="0" fontId="5" fillId="0" borderId="11" xfId="0" applyFont="1" applyFill="1" applyBorder="1" applyAlignment="1">
      <alignment horizontal="left" vertical="justify" wrapText="1"/>
    </xf>
    <xf numFmtId="49" fontId="2" fillId="0" borderId="11" xfId="0" applyNumberFormat="1" applyFont="1" applyFill="1" applyBorder="1" applyAlignment="1">
      <alignment horizontal="center" vertical="justify" wrapText="1"/>
    </xf>
    <xf numFmtId="49" fontId="2" fillId="0" borderId="11" xfId="0" applyNumberFormat="1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left" vertical="distributed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right" vertical="justify"/>
    </xf>
    <xf numFmtId="4" fontId="1" fillId="0" borderId="11" xfId="0" applyNumberFormat="1" applyFont="1" applyFill="1" applyBorder="1" applyAlignment="1">
      <alignment horizontal="right" vertical="justify"/>
    </xf>
    <xf numFmtId="0" fontId="4" fillId="0" borderId="11" xfId="0" applyFont="1" applyFill="1" applyBorder="1" applyAlignment="1">
      <alignment horizontal="left" vertical="justify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justify" vertical="top" wrapText="1"/>
    </xf>
    <xf numFmtId="0" fontId="52" fillId="0" borderId="0" xfId="0" applyFont="1" applyAlignment="1">
      <alignment wrapText="1"/>
    </xf>
    <xf numFmtId="0" fontId="52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distributed" wrapText="1"/>
    </xf>
    <xf numFmtId="0" fontId="2" fillId="0" borderId="12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justify" wrapText="1"/>
    </xf>
    <xf numFmtId="49" fontId="0" fillId="0" borderId="11" xfId="0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Alignment="1">
      <alignment horizontal="center"/>
    </xf>
    <xf numFmtId="0" fontId="1" fillId="41" borderId="11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justify" wrapText="1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right" vertical="justify"/>
    </xf>
    <xf numFmtId="4" fontId="9" fillId="0" borderId="0" xfId="0" applyNumberFormat="1" applyFont="1" applyFill="1" applyAlignment="1">
      <alignment horizontal="right" vertical="justify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2" fontId="1" fillId="0" borderId="11" xfId="0" applyNumberFormat="1" applyFont="1" applyFill="1" applyBorder="1" applyAlignment="1">
      <alignment horizontal="center" vertical="justify"/>
    </xf>
    <xf numFmtId="0" fontId="53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 vertical="justify"/>
    </xf>
    <xf numFmtId="4" fontId="1" fillId="0" borderId="17" xfId="0" applyNumberFormat="1" applyFont="1" applyFill="1" applyBorder="1" applyAlignment="1">
      <alignment horizontal="right" vertical="justify"/>
    </xf>
    <xf numFmtId="0" fontId="1" fillId="0" borderId="18" xfId="0" applyFont="1" applyFill="1" applyBorder="1" applyAlignment="1">
      <alignment horizontal="left" vertical="justify" wrapText="1"/>
    </xf>
    <xf numFmtId="0" fontId="1" fillId="0" borderId="18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0" fillId="0" borderId="18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right" vertical="justify"/>
    </xf>
    <xf numFmtId="0" fontId="2" fillId="0" borderId="16" xfId="0" applyFont="1" applyFill="1" applyBorder="1" applyAlignment="1">
      <alignment horizontal="left" vertical="justify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right" vertical="justify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justify" wrapText="1"/>
    </xf>
    <xf numFmtId="0" fontId="2" fillId="0" borderId="18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justify" wrapText="1"/>
    </xf>
    <xf numFmtId="0" fontId="54" fillId="0" borderId="11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2" fontId="1" fillId="0" borderId="11" xfId="0" applyNumberFormat="1" applyFont="1" applyFill="1" applyBorder="1" applyAlignment="1">
      <alignment horizontal="right" vertical="top"/>
    </xf>
    <xf numFmtId="49" fontId="1" fillId="0" borderId="11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4" fontId="9" fillId="0" borderId="0" xfId="0" applyNumberFormat="1" applyFont="1" applyFill="1" applyAlignment="1">
      <alignment horizontal="right" vertical="top"/>
    </xf>
    <xf numFmtId="2" fontId="9" fillId="0" borderId="0" xfId="0" applyNumberFormat="1" applyFont="1" applyFill="1" applyAlignment="1">
      <alignment horizontal="right" vertical="top"/>
    </xf>
    <xf numFmtId="0" fontId="54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52" fillId="0" borderId="19" xfId="0" applyFont="1" applyBorder="1" applyAlignment="1">
      <alignment vertical="center" wrapText="1"/>
    </xf>
    <xf numFmtId="0" fontId="53" fillId="0" borderId="20" xfId="41" applyNumberFormat="1" applyFont="1" applyBorder="1" applyAlignment="1" applyProtection="1">
      <alignment horizontal="left" vertical="top" wrapText="1"/>
      <protection locked="0"/>
    </xf>
    <xf numFmtId="4" fontId="10" fillId="0" borderId="0" xfId="0" applyNumberFormat="1" applyFont="1" applyFill="1" applyAlignment="1">
      <alignment horizontal="right" vertical="top"/>
    </xf>
    <xf numFmtId="4" fontId="0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justify"/>
    </xf>
    <xf numFmtId="4" fontId="0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 horizontal="center" vertical="justify"/>
    </xf>
    <xf numFmtId="49" fontId="0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distributed"/>
    </xf>
    <xf numFmtId="49" fontId="1" fillId="0" borderId="0" xfId="0" applyNumberFormat="1" applyFont="1" applyFill="1" applyAlignment="1">
      <alignment horizontal="right" wrapText="1"/>
    </xf>
  </cellXfs>
  <cellStyles count="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xl34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7"/>
  <sheetViews>
    <sheetView tabSelected="1" zoomScalePageLayoutView="0" workbookViewId="0" topLeftCell="A97">
      <selection activeCell="S8" sqref="S8"/>
    </sheetView>
  </sheetViews>
  <sheetFormatPr defaultColWidth="9.140625" defaultRowHeight="12.75"/>
  <cols>
    <col min="1" max="1" width="42.57421875" style="19" customWidth="1"/>
    <col min="2" max="2" width="5.421875" style="3" customWidth="1"/>
    <col min="3" max="3" width="4.57421875" style="1" customWidth="1"/>
    <col min="4" max="4" width="6.28125" style="1" customWidth="1"/>
    <col min="5" max="5" width="13.140625" style="45" customWidth="1"/>
    <col min="6" max="6" width="5.00390625" style="1" customWidth="1"/>
    <col min="7" max="7" width="2.421875" style="25" hidden="1" customWidth="1"/>
    <col min="8" max="8" width="11.7109375" style="25" hidden="1" customWidth="1"/>
    <col min="9" max="9" width="6.57421875" style="25" hidden="1" customWidth="1"/>
    <col min="10" max="10" width="4.7109375" style="83" hidden="1" customWidth="1"/>
    <col min="11" max="11" width="15.8515625" style="83" hidden="1" customWidth="1"/>
    <col min="12" max="12" width="13.421875" style="83" hidden="1" customWidth="1"/>
    <col min="13" max="13" width="14.421875" style="83" hidden="1" customWidth="1"/>
    <col min="14" max="14" width="16.140625" style="83" customWidth="1"/>
    <col min="15" max="15" width="13.28125" style="84" hidden="1" customWidth="1"/>
    <col min="16" max="16" width="16.140625" style="83" customWidth="1"/>
    <col min="17" max="17" width="13.28125" style="102" customWidth="1"/>
    <col min="18" max="18" width="12.7109375" style="4" bestFit="1" customWidth="1"/>
    <col min="19" max="16384" width="9.140625" style="4" customWidth="1"/>
  </cols>
  <sheetData>
    <row r="1" spans="1:17" ht="82.5" customHeight="1">
      <c r="A1" s="106" t="s">
        <v>289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9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28.5" customHeight="1">
      <c r="A3" s="105" t="s">
        <v>288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5" ht="12.75" customHeight="1">
      <c r="A4" s="16"/>
      <c r="B4" s="14"/>
      <c r="C4" s="14"/>
      <c r="D4" s="14"/>
      <c r="E4" s="42"/>
      <c r="F4" s="23"/>
      <c r="G4" s="24"/>
      <c r="O4" s="83" t="s">
        <v>82</v>
      </c>
    </row>
    <row r="5" spans="1:17" ht="67.5" customHeight="1">
      <c r="A5" s="12" t="s">
        <v>0</v>
      </c>
      <c r="B5" s="5" t="s">
        <v>110</v>
      </c>
      <c r="C5" s="6" t="s">
        <v>124</v>
      </c>
      <c r="D5" s="6" t="s">
        <v>125</v>
      </c>
      <c r="E5" s="6" t="s">
        <v>126</v>
      </c>
      <c r="F5" s="6" t="s">
        <v>127</v>
      </c>
      <c r="G5" s="54" t="s">
        <v>239</v>
      </c>
      <c r="H5" s="54" t="s">
        <v>239</v>
      </c>
      <c r="I5" s="54" t="s">
        <v>239</v>
      </c>
      <c r="J5" s="85" t="s">
        <v>239</v>
      </c>
      <c r="K5" s="96" t="s">
        <v>239</v>
      </c>
      <c r="L5" s="96" t="s">
        <v>239</v>
      </c>
      <c r="M5" s="96" t="s">
        <v>239</v>
      </c>
      <c r="N5" s="101" t="s">
        <v>285</v>
      </c>
      <c r="O5" s="95" t="s">
        <v>253</v>
      </c>
      <c r="P5" s="101" t="s">
        <v>287</v>
      </c>
      <c r="Q5" s="103" t="s">
        <v>286</v>
      </c>
    </row>
    <row r="6" spans="1:17" ht="12.75">
      <c r="A6" s="10">
        <v>1</v>
      </c>
      <c r="B6" s="7">
        <v>2</v>
      </c>
      <c r="C6" s="8" t="s">
        <v>47</v>
      </c>
      <c r="D6" s="8" t="s">
        <v>48</v>
      </c>
      <c r="E6" s="8" t="s">
        <v>49</v>
      </c>
      <c r="F6" s="8" t="s">
        <v>50</v>
      </c>
      <c r="G6" s="8" t="s">
        <v>240</v>
      </c>
      <c r="H6" s="8" t="s">
        <v>240</v>
      </c>
      <c r="I6" s="8" t="s">
        <v>240</v>
      </c>
      <c r="J6" s="86" t="s">
        <v>240</v>
      </c>
      <c r="K6" s="8" t="s">
        <v>240</v>
      </c>
      <c r="L6" s="8" t="s">
        <v>279</v>
      </c>
      <c r="M6" s="8" t="s">
        <v>279</v>
      </c>
      <c r="N6" s="8" t="s">
        <v>240</v>
      </c>
      <c r="O6" s="95">
        <v>9</v>
      </c>
      <c r="P6" s="8" t="s">
        <v>279</v>
      </c>
      <c r="Q6" s="104">
        <v>9</v>
      </c>
    </row>
    <row r="7" spans="1:17" ht="12.75">
      <c r="A7" s="34" t="s">
        <v>154</v>
      </c>
      <c r="B7" s="5">
        <v>840</v>
      </c>
      <c r="C7" s="6"/>
      <c r="D7" s="8"/>
      <c r="E7" s="8"/>
      <c r="F7" s="8"/>
      <c r="G7" s="32" t="e">
        <f aca="true" t="shared" si="0" ref="G7:P7">G8</f>
        <v>#REF!</v>
      </c>
      <c r="H7" s="32" t="e">
        <f t="shared" si="0"/>
        <v>#REF!</v>
      </c>
      <c r="I7" s="32" t="e">
        <f t="shared" si="0"/>
        <v>#REF!</v>
      </c>
      <c r="J7" s="87" t="e">
        <f t="shared" si="0"/>
        <v>#REF!</v>
      </c>
      <c r="K7" s="87" t="e">
        <f t="shared" si="0"/>
        <v>#REF!</v>
      </c>
      <c r="L7" s="87" t="e">
        <f t="shared" si="0"/>
        <v>#REF!</v>
      </c>
      <c r="M7" s="87" t="e">
        <f t="shared" si="0"/>
        <v>#REF!</v>
      </c>
      <c r="N7" s="87">
        <f t="shared" si="0"/>
        <v>2373715.76</v>
      </c>
      <c r="O7" s="82" t="e">
        <f>N7-M7</f>
        <v>#REF!</v>
      </c>
      <c r="P7" s="87">
        <f t="shared" si="0"/>
        <v>2343663.6999999997</v>
      </c>
      <c r="Q7" s="100">
        <f>P7/N7*100</f>
        <v>98.73396551910663</v>
      </c>
    </row>
    <row r="8" spans="1:17" ht="12.75">
      <c r="A8" s="17" t="s">
        <v>2</v>
      </c>
      <c r="B8" s="5">
        <v>840</v>
      </c>
      <c r="C8" s="6" t="s">
        <v>17</v>
      </c>
      <c r="D8" s="8"/>
      <c r="E8" s="8"/>
      <c r="F8" s="8"/>
      <c r="G8" s="32" t="e">
        <f aca="true" t="shared" si="1" ref="G8:L8">G9+G15</f>
        <v>#REF!</v>
      </c>
      <c r="H8" s="32" t="e">
        <f t="shared" si="1"/>
        <v>#REF!</v>
      </c>
      <c r="I8" s="32" t="e">
        <f t="shared" si="1"/>
        <v>#REF!</v>
      </c>
      <c r="J8" s="87" t="e">
        <f t="shared" si="1"/>
        <v>#REF!</v>
      </c>
      <c r="K8" s="87" t="e">
        <f t="shared" si="1"/>
        <v>#REF!</v>
      </c>
      <c r="L8" s="87" t="e">
        <f t="shared" si="1"/>
        <v>#REF!</v>
      </c>
      <c r="M8" s="87" t="e">
        <f>M9+M15</f>
        <v>#REF!</v>
      </c>
      <c r="N8" s="87">
        <f>N9+N15</f>
        <v>2373715.76</v>
      </c>
      <c r="O8" s="82" t="e">
        <f aca="true" t="shared" si="2" ref="O8:O65">N8-M8</f>
        <v>#REF!</v>
      </c>
      <c r="P8" s="87">
        <f>P9+P15</f>
        <v>2343663.6999999997</v>
      </c>
      <c r="Q8" s="100">
        <f aca="true" t="shared" si="3" ref="Q8:Q65">P8/N8*100</f>
        <v>98.73396551910663</v>
      </c>
    </row>
    <row r="9" spans="1:17" ht="38.25">
      <c r="A9" s="9" t="s">
        <v>83</v>
      </c>
      <c r="B9" s="7">
        <v>840</v>
      </c>
      <c r="C9" s="8" t="s">
        <v>17</v>
      </c>
      <c r="D9" s="8" t="s">
        <v>25</v>
      </c>
      <c r="E9" s="35"/>
      <c r="F9" s="8"/>
      <c r="G9" s="33">
        <f aca="true" t="shared" si="4" ref="G9:P11">G10</f>
        <v>1197814</v>
      </c>
      <c r="H9" s="33">
        <f t="shared" si="4"/>
        <v>1197814</v>
      </c>
      <c r="I9" s="33">
        <f t="shared" si="4"/>
        <v>1197814</v>
      </c>
      <c r="J9" s="36">
        <f t="shared" si="4"/>
        <v>1197814</v>
      </c>
      <c r="K9" s="36">
        <f t="shared" si="4"/>
        <v>1197814</v>
      </c>
      <c r="L9" s="36">
        <f t="shared" si="4"/>
        <v>1197814</v>
      </c>
      <c r="M9" s="36">
        <f t="shared" si="4"/>
        <v>1197814</v>
      </c>
      <c r="N9" s="36">
        <f t="shared" si="4"/>
        <v>1161160.13</v>
      </c>
      <c r="O9" s="82">
        <f t="shared" si="2"/>
        <v>-36653.87000000011</v>
      </c>
      <c r="P9" s="36">
        <f t="shared" si="4"/>
        <v>1161160.13</v>
      </c>
      <c r="Q9" s="100">
        <f t="shared" si="3"/>
        <v>100</v>
      </c>
    </row>
    <row r="10" spans="1:17" ht="25.5">
      <c r="A10" s="9" t="s">
        <v>104</v>
      </c>
      <c r="B10" s="7">
        <v>840</v>
      </c>
      <c r="C10" s="8" t="s">
        <v>17</v>
      </c>
      <c r="D10" s="8" t="s">
        <v>25</v>
      </c>
      <c r="E10" s="30" t="s">
        <v>157</v>
      </c>
      <c r="F10" s="8"/>
      <c r="G10" s="33">
        <f t="shared" si="4"/>
        <v>1197814</v>
      </c>
      <c r="H10" s="33">
        <f t="shared" si="4"/>
        <v>1197814</v>
      </c>
      <c r="I10" s="33">
        <f t="shared" si="4"/>
        <v>1197814</v>
      </c>
      <c r="J10" s="36">
        <f t="shared" si="4"/>
        <v>1197814</v>
      </c>
      <c r="K10" s="36">
        <f t="shared" si="4"/>
        <v>1197814</v>
      </c>
      <c r="L10" s="36">
        <f t="shared" si="4"/>
        <v>1197814</v>
      </c>
      <c r="M10" s="36">
        <f t="shared" si="4"/>
        <v>1197814</v>
      </c>
      <c r="N10" s="36">
        <f t="shared" si="4"/>
        <v>1161160.13</v>
      </c>
      <c r="O10" s="82">
        <f t="shared" si="2"/>
        <v>-36653.87000000011</v>
      </c>
      <c r="P10" s="36">
        <f t="shared" si="4"/>
        <v>1161160.13</v>
      </c>
      <c r="Q10" s="100">
        <f t="shared" si="3"/>
        <v>100</v>
      </c>
    </row>
    <row r="11" spans="1:17" ht="40.5" customHeight="1">
      <c r="A11" s="9" t="s">
        <v>84</v>
      </c>
      <c r="B11" s="7">
        <v>840</v>
      </c>
      <c r="C11" s="8" t="s">
        <v>17</v>
      </c>
      <c r="D11" s="8" t="s">
        <v>25</v>
      </c>
      <c r="E11" s="30" t="s">
        <v>157</v>
      </c>
      <c r="F11" s="8" t="s">
        <v>56</v>
      </c>
      <c r="G11" s="33">
        <f t="shared" si="4"/>
        <v>1197814</v>
      </c>
      <c r="H11" s="33">
        <f t="shared" si="4"/>
        <v>1197814</v>
      </c>
      <c r="I11" s="33">
        <f t="shared" si="4"/>
        <v>1197814</v>
      </c>
      <c r="J11" s="36">
        <f t="shared" si="4"/>
        <v>1197814</v>
      </c>
      <c r="K11" s="36">
        <f t="shared" si="4"/>
        <v>1197814</v>
      </c>
      <c r="L11" s="36">
        <f t="shared" si="4"/>
        <v>1197814</v>
      </c>
      <c r="M11" s="36">
        <f t="shared" si="4"/>
        <v>1197814</v>
      </c>
      <c r="N11" s="36">
        <f t="shared" si="4"/>
        <v>1161160.13</v>
      </c>
      <c r="O11" s="82">
        <f t="shared" si="2"/>
        <v>-36653.87000000011</v>
      </c>
      <c r="P11" s="36">
        <f t="shared" si="4"/>
        <v>1161160.13</v>
      </c>
      <c r="Q11" s="100">
        <f t="shared" si="3"/>
        <v>100</v>
      </c>
    </row>
    <row r="12" spans="1:17" ht="25.5">
      <c r="A12" s="9" t="s">
        <v>85</v>
      </c>
      <c r="B12" s="7">
        <v>840</v>
      </c>
      <c r="C12" s="8" t="s">
        <v>17</v>
      </c>
      <c r="D12" s="8" t="s">
        <v>25</v>
      </c>
      <c r="E12" s="30" t="s">
        <v>157</v>
      </c>
      <c r="F12" s="8" t="s">
        <v>81</v>
      </c>
      <c r="G12" s="33">
        <f aca="true" t="shared" si="5" ref="G12:L12">G13+G14</f>
        <v>1197814</v>
      </c>
      <c r="H12" s="33">
        <f t="shared" si="5"/>
        <v>1197814</v>
      </c>
      <c r="I12" s="33">
        <f t="shared" si="5"/>
        <v>1197814</v>
      </c>
      <c r="J12" s="36">
        <f t="shared" si="5"/>
        <v>1197814</v>
      </c>
      <c r="K12" s="36">
        <f t="shared" si="5"/>
        <v>1197814</v>
      </c>
      <c r="L12" s="36">
        <f t="shared" si="5"/>
        <v>1197814</v>
      </c>
      <c r="M12" s="36">
        <f>M13+M14</f>
        <v>1197814</v>
      </c>
      <c r="N12" s="36">
        <f>N13+N14</f>
        <v>1161160.13</v>
      </c>
      <c r="O12" s="82">
        <f t="shared" si="2"/>
        <v>-36653.87000000011</v>
      </c>
      <c r="P12" s="36">
        <f>P13+P14</f>
        <v>1161160.13</v>
      </c>
      <c r="Q12" s="100">
        <f t="shared" si="3"/>
        <v>100</v>
      </c>
    </row>
    <row r="13" spans="1:17" ht="12.75">
      <c r="A13" s="9" t="s">
        <v>200</v>
      </c>
      <c r="B13" s="7">
        <v>840</v>
      </c>
      <c r="C13" s="8" t="s">
        <v>17</v>
      </c>
      <c r="D13" s="8" t="s">
        <v>25</v>
      </c>
      <c r="E13" s="30" t="s">
        <v>157</v>
      </c>
      <c r="F13" s="8" t="s">
        <v>130</v>
      </c>
      <c r="G13" s="33">
        <v>919980</v>
      </c>
      <c r="H13" s="33">
        <v>919980</v>
      </c>
      <c r="I13" s="33">
        <v>919980</v>
      </c>
      <c r="J13" s="36">
        <v>919980</v>
      </c>
      <c r="K13" s="36">
        <v>919980</v>
      </c>
      <c r="L13" s="36">
        <v>919980</v>
      </c>
      <c r="M13" s="36">
        <v>919980</v>
      </c>
      <c r="N13" s="36">
        <v>887224.74</v>
      </c>
      <c r="O13" s="82">
        <f t="shared" si="2"/>
        <v>-32755.26000000001</v>
      </c>
      <c r="P13" s="36">
        <v>887224.74</v>
      </c>
      <c r="Q13" s="100">
        <f t="shared" si="3"/>
        <v>100</v>
      </c>
    </row>
    <row r="14" spans="1:17" ht="38.25" customHeight="1">
      <c r="A14" s="9" t="s">
        <v>201</v>
      </c>
      <c r="B14" s="7">
        <v>840</v>
      </c>
      <c r="C14" s="8" t="s">
        <v>17</v>
      </c>
      <c r="D14" s="8" t="s">
        <v>25</v>
      </c>
      <c r="E14" s="30" t="s">
        <v>157</v>
      </c>
      <c r="F14" s="8" t="s">
        <v>199</v>
      </c>
      <c r="G14" s="33">
        <v>277834</v>
      </c>
      <c r="H14" s="33">
        <v>277834</v>
      </c>
      <c r="I14" s="33">
        <v>277834</v>
      </c>
      <c r="J14" s="36">
        <v>277834</v>
      </c>
      <c r="K14" s="36">
        <v>277834</v>
      </c>
      <c r="L14" s="36">
        <v>277834</v>
      </c>
      <c r="M14" s="36">
        <v>277834</v>
      </c>
      <c r="N14" s="36">
        <v>273935.39</v>
      </c>
      <c r="O14" s="82">
        <f t="shared" si="2"/>
        <v>-3898.609999999986</v>
      </c>
      <c r="P14" s="36">
        <v>273935.39</v>
      </c>
      <c r="Q14" s="100">
        <f t="shared" si="3"/>
        <v>100</v>
      </c>
    </row>
    <row r="15" spans="1:17" ht="51">
      <c r="A15" s="17" t="s">
        <v>28</v>
      </c>
      <c r="B15" s="5">
        <v>840</v>
      </c>
      <c r="C15" s="6" t="s">
        <v>17</v>
      </c>
      <c r="D15" s="6" t="s">
        <v>18</v>
      </c>
      <c r="E15" s="35"/>
      <c r="F15" s="6"/>
      <c r="G15" s="32" t="e">
        <f aca="true" t="shared" si="6" ref="G15:P15">G16</f>
        <v>#REF!</v>
      </c>
      <c r="H15" s="32" t="e">
        <f t="shared" si="6"/>
        <v>#REF!</v>
      </c>
      <c r="I15" s="32" t="e">
        <f t="shared" si="6"/>
        <v>#REF!</v>
      </c>
      <c r="J15" s="87" t="e">
        <f t="shared" si="6"/>
        <v>#REF!</v>
      </c>
      <c r="K15" s="87" t="e">
        <f t="shared" si="6"/>
        <v>#REF!</v>
      </c>
      <c r="L15" s="87" t="e">
        <f t="shared" si="6"/>
        <v>#REF!</v>
      </c>
      <c r="M15" s="87" t="e">
        <f t="shared" si="6"/>
        <v>#REF!</v>
      </c>
      <c r="N15" s="87">
        <f t="shared" si="6"/>
        <v>1212555.63</v>
      </c>
      <c r="O15" s="82" t="e">
        <f t="shared" si="2"/>
        <v>#REF!</v>
      </c>
      <c r="P15" s="87">
        <f t="shared" si="6"/>
        <v>1182503.5699999998</v>
      </c>
      <c r="Q15" s="100">
        <f t="shared" si="3"/>
        <v>97.52159329795037</v>
      </c>
    </row>
    <row r="16" spans="1:17" ht="38.25">
      <c r="A16" s="9" t="s">
        <v>100</v>
      </c>
      <c r="B16" s="7">
        <v>840</v>
      </c>
      <c r="C16" s="8" t="s">
        <v>17</v>
      </c>
      <c r="D16" s="8" t="s">
        <v>18</v>
      </c>
      <c r="E16" s="30" t="s">
        <v>161</v>
      </c>
      <c r="F16" s="8"/>
      <c r="G16" s="33" t="e">
        <f aca="true" t="shared" si="7" ref="G16:N16">G17+G21+G24</f>
        <v>#REF!</v>
      </c>
      <c r="H16" s="33" t="e">
        <f t="shared" si="7"/>
        <v>#REF!</v>
      </c>
      <c r="I16" s="33" t="e">
        <f t="shared" si="7"/>
        <v>#REF!</v>
      </c>
      <c r="J16" s="36" t="e">
        <f t="shared" si="7"/>
        <v>#REF!</v>
      </c>
      <c r="K16" s="36" t="e">
        <f t="shared" si="7"/>
        <v>#REF!</v>
      </c>
      <c r="L16" s="36" t="e">
        <f t="shared" si="7"/>
        <v>#REF!</v>
      </c>
      <c r="M16" s="36" t="e">
        <f t="shared" si="7"/>
        <v>#REF!</v>
      </c>
      <c r="N16" s="36">
        <f t="shared" si="7"/>
        <v>1212555.63</v>
      </c>
      <c r="O16" s="82" t="e">
        <f t="shared" si="2"/>
        <v>#REF!</v>
      </c>
      <c r="P16" s="36">
        <f>P17+P21+P24</f>
        <v>1182503.5699999998</v>
      </c>
      <c r="Q16" s="100">
        <f t="shared" si="3"/>
        <v>97.52159329795037</v>
      </c>
    </row>
    <row r="17" spans="1:17" ht="39.75" customHeight="1">
      <c r="A17" s="9" t="s">
        <v>84</v>
      </c>
      <c r="B17" s="7">
        <v>840</v>
      </c>
      <c r="C17" s="8" t="s">
        <v>17</v>
      </c>
      <c r="D17" s="8" t="s">
        <v>18</v>
      </c>
      <c r="E17" s="30" t="s">
        <v>161</v>
      </c>
      <c r="F17" s="8" t="s">
        <v>56</v>
      </c>
      <c r="G17" s="33">
        <f aca="true" t="shared" si="8" ref="G17:P17">G18</f>
        <v>810393</v>
      </c>
      <c r="H17" s="33">
        <f t="shared" si="8"/>
        <v>810393</v>
      </c>
      <c r="I17" s="33">
        <f t="shared" si="8"/>
        <v>810393</v>
      </c>
      <c r="J17" s="36">
        <f t="shared" si="8"/>
        <v>810393</v>
      </c>
      <c r="K17" s="36">
        <f t="shared" si="8"/>
        <v>810393</v>
      </c>
      <c r="L17" s="36">
        <f t="shared" si="8"/>
        <v>810393</v>
      </c>
      <c r="M17" s="36">
        <f t="shared" si="8"/>
        <v>810393</v>
      </c>
      <c r="N17" s="36">
        <f t="shared" si="8"/>
        <v>885062.91</v>
      </c>
      <c r="O17" s="82">
        <f t="shared" si="2"/>
        <v>74669.91000000003</v>
      </c>
      <c r="P17" s="36">
        <f t="shared" si="8"/>
        <v>885062.91</v>
      </c>
      <c r="Q17" s="100">
        <f t="shared" si="3"/>
        <v>100</v>
      </c>
    </row>
    <row r="18" spans="1:17" ht="25.5">
      <c r="A18" s="9" t="s">
        <v>85</v>
      </c>
      <c r="B18" s="7">
        <v>840</v>
      </c>
      <c r="C18" s="8" t="s">
        <v>17</v>
      </c>
      <c r="D18" s="8" t="s">
        <v>18</v>
      </c>
      <c r="E18" s="30" t="s">
        <v>161</v>
      </c>
      <c r="F18" s="8" t="s">
        <v>81</v>
      </c>
      <c r="G18" s="33">
        <f aca="true" t="shared" si="9" ref="G18:L18">G19+G20</f>
        <v>810393</v>
      </c>
      <c r="H18" s="33">
        <f t="shared" si="9"/>
        <v>810393</v>
      </c>
      <c r="I18" s="33">
        <f t="shared" si="9"/>
        <v>810393</v>
      </c>
      <c r="J18" s="36">
        <f t="shared" si="9"/>
        <v>810393</v>
      </c>
      <c r="K18" s="36">
        <f t="shared" si="9"/>
        <v>810393</v>
      </c>
      <c r="L18" s="36">
        <f t="shared" si="9"/>
        <v>810393</v>
      </c>
      <c r="M18" s="36">
        <f>M19+M20</f>
        <v>810393</v>
      </c>
      <c r="N18" s="36">
        <f>N19+N20</f>
        <v>885062.91</v>
      </c>
      <c r="O18" s="82">
        <f t="shared" si="2"/>
        <v>74669.91000000003</v>
      </c>
      <c r="P18" s="36">
        <f>P19+P20</f>
        <v>885062.91</v>
      </c>
      <c r="Q18" s="100">
        <f t="shared" si="3"/>
        <v>100</v>
      </c>
    </row>
    <row r="19" spans="1:17" ht="12.75">
      <c r="A19" s="9" t="s">
        <v>200</v>
      </c>
      <c r="B19" s="7">
        <v>840</v>
      </c>
      <c r="C19" s="8" t="s">
        <v>17</v>
      </c>
      <c r="D19" s="8" t="s">
        <v>18</v>
      </c>
      <c r="E19" s="30" t="s">
        <v>161</v>
      </c>
      <c r="F19" s="8" t="s">
        <v>130</v>
      </c>
      <c r="G19" s="33">
        <v>622422</v>
      </c>
      <c r="H19" s="33">
        <v>622422</v>
      </c>
      <c r="I19" s="33">
        <v>622422</v>
      </c>
      <c r="J19" s="36">
        <v>622422</v>
      </c>
      <c r="K19" s="36">
        <v>622422</v>
      </c>
      <c r="L19" s="36">
        <v>622422</v>
      </c>
      <c r="M19" s="36">
        <v>622422</v>
      </c>
      <c r="N19" s="36">
        <v>676756.5</v>
      </c>
      <c r="O19" s="82">
        <f t="shared" si="2"/>
        <v>54334.5</v>
      </c>
      <c r="P19" s="36">
        <v>676756.5</v>
      </c>
      <c r="Q19" s="100">
        <f t="shared" si="3"/>
        <v>100</v>
      </c>
    </row>
    <row r="20" spans="1:17" ht="39" customHeight="1">
      <c r="A20" s="9" t="s">
        <v>201</v>
      </c>
      <c r="B20" s="7">
        <v>840</v>
      </c>
      <c r="C20" s="8" t="s">
        <v>17</v>
      </c>
      <c r="D20" s="8" t="s">
        <v>18</v>
      </c>
      <c r="E20" s="30" t="s">
        <v>161</v>
      </c>
      <c r="F20" s="8" t="s">
        <v>199</v>
      </c>
      <c r="G20" s="33">
        <v>187971</v>
      </c>
      <c r="H20" s="33">
        <v>187971</v>
      </c>
      <c r="I20" s="33">
        <v>187971</v>
      </c>
      <c r="J20" s="36">
        <v>187971</v>
      </c>
      <c r="K20" s="36">
        <v>187971</v>
      </c>
      <c r="L20" s="36">
        <v>187971</v>
      </c>
      <c r="M20" s="36">
        <v>187971</v>
      </c>
      <c r="N20" s="36">
        <v>208306.41</v>
      </c>
      <c r="O20" s="82">
        <f t="shared" si="2"/>
        <v>20335.410000000003</v>
      </c>
      <c r="P20" s="36">
        <v>208306.41</v>
      </c>
      <c r="Q20" s="100">
        <f t="shared" si="3"/>
        <v>100</v>
      </c>
    </row>
    <row r="21" spans="1:17" ht="25.5">
      <c r="A21" s="9" t="s">
        <v>203</v>
      </c>
      <c r="B21" s="7">
        <v>840</v>
      </c>
      <c r="C21" s="8" t="s">
        <v>17</v>
      </c>
      <c r="D21" s="8" t="s">
        <v>18</v>
      </c>
      <c r="E21" s="30" t="s">
        <v>161</v>
      </c>
      <c r="F21" s="8" t="s">
        <v>57</v>
      </c>
      <c r="G21" s="33">
        <f aca="true" t="shared" si="10" ref="G21:P22">G22</f>
        <v>350000</v>
      </c>
      <c r="H21" s="33">
        <f t="shared" si="10"/>
        <v>350000</v>
      </c>
      <c r="I21" s="33">
        <f t="shared" si="10"/>
        <v>350000</v>
      </c>
      <c r="J21" s="36">
        <f t="shared" si="10"/>
        <v>350000</v>
      </c>
      <c r="K21" s="36">
        <f t="shared" si="10"/>
        <v>350000</v>
      </c>
      <c r="L21" s="36">
        <f t="shared" si="10"/>
        <v>320000</v>
      </c>
      <c r="M21" s="36">
        <f t="shared" si="10"/>
        <v>320000</v>
      </c>
      <c r="N21" s="36">
        <f t="shared" si="10"/>
        <v>323073.55</v>
      </c>
      <c r="O21" s="82">
        <f t="shared" si="2"/>
        <v>3073.5499999999884</v>
      </c>
      <c r="P21" s="36">
        <f t="shared" si="10"/>
        <v>293021.49</v>
      </c>
      <c r="Q21" s="100">
        <f t="shared" si="3"/>
        <v>90.69807478823321</v>
      </c>
    </row>
    <row r="22" spans="1:17" ht="25.5">
      <c r="A22" s="9" t="s">
        <v>204</v>
      </c>
      <c r="B22" s="7">
        <v>840</v>
      </c>
      <c r="C22" s="8" t="s">
        <v>17</v>
      </c>
      <c r="D22" s="8" t="s">
        <v>18</v>
      </c>
      <c r="E22" s="30" t="s">
        <v>161</v>
      </c>
      <c r="F22" s="8" t="s">
        <v>63</v>
      </c>
      <c r="G22" s="33">
        <f t="shared" si="10"/>
        <v>350000</v>
      </c>
      <c r="H22" s="33">
        <f t="shared" si="10"/>
        <v>350000</v>
      </c>
      <c r="I22" s="33">
        <f t="shared" si="10"/>
        <v>350000</v>
      </c>
      <c r="J22" s="36">
        <f t="shared" si="10"/>
        <v>350000</v>
      </c>
      <c r="K22" s="36">
        <f t="shared" si="10"/>
        <v>350000</v>
      </c>
      <c r="L22" s="36">
        <f t="shared" si="10"/>
        <v>320000</v>
      </c>
      <c r="M22" s="36">
        <f t="shared" si="10"/>
        <v>320000</v>
      </c>
      <c r="N22" s="36">
        <f t="shared" si="10"/>
        <v>323073.55</v>
      </c>
      <c r="O22" s="82">
        <f t="shared" si="2"/>
        <v>3073.5499999999884</v>
      </c>
      <c r="P22" s="36">
        <f t="shared" si="10"/>
        <v>293021.49</v>
      </c>
      <c r="Q22" s="100">
        <f t="shared" si="3"/>
        <v>90.69807478823321</v>
      </c>
    </row>
    <row r="23" spans="1:17" ht="25.5">
      <c r="A23" s="9" t="s">
        <v>132</v>
      </c>
      <c r="B23" s="7">
        <v>840</v>
      </c>
      <c r="C23" s="8" t="s">
        <v>17</v>
      </c>
      <c r="D23" s="8" t="s">
        <v>18</v>
      </c>
      <c r="E23" s="30" t="s">
        <v>161</v>
      </c>
      <c r="F23" s="8" t="s">
        <v>131</v>
      </c>
      <c r="G23" s="33">
        <v>350000</v>
      </c>
      <c r="H23" s="33">
        <v>350000</v>
      </c>
      <c r="I23" s="33">
        <v>350000</v>
      </c>
      <c r="J23" s="36">
        <v>350000</v>
      </c>
      <c r="K23" s="36">
        <v>350000</v>
      </c>
      <c r="L23" s="36">
        <v>320000</v>
      </c>
      <c r="M23" s="36">
        <v>320000</v>
      </c>
      <c r="N23" s="36">
        <v>323073.55</v>
      </c>
      <c r="O23" s="82">
        <f t="shared" si="2"/>
        <v>3073.5499999999884</v>
      </c>
      <c r="P23" s="36">
        <v>293021.49</v>
      </c>
      <c r="Q23" s="100">
        <f t="shared" si="3"/>
        <v>90.69807478823321</v>
      </c>
    </row>
    <row r="24" spans="1:17" ht="12.75">
      <c r="A24" s="9" t="s">
        <v>58</v>
      </c>
      <c r="B24" s="7">
        <v>840</v>
      </c>
      <c r="C24" s="8" t="s">
        <v>17</v>
      </c>
      <c r="D24" s="8" t="s">
        <v>18</v>
      </c>
      <c r="E24" s="30" t="s">
        <v>161</v>
      </c>
      <c r="F24" s="8" t="s">
        <v>60</v>
      </c>
      <c r="G24" s="33" t="e">
        <f aca="true" t="shared" si="11" ref="G24:P24">G25</f>
        <v>#REF!</v>
      </c>
      <c r="H24" s="33" t="e">
        <f t="shared" si="11"/>
        <v>#REF!</v>
      </c>
      <c r="I24" s="33" t="e">
        <f t="shared" si="11"/>
        <v>#REF!</v>
      </c>
      <c r="J24" s="36" t="e">
        <f t="shared" si="11"/>
        <v>#REF!</v>
      </c>
      <c r="K24" s="36" t="e">
        <f t="shared" si="11"/>
        <v>#REF!</v>
      </c>
      <c r="L24" s="36" t="e">
        <f t="shared" si="11"/>
        <v>#REF!</v>
      </c>
      <c r="M24" s="36" t="e">
        <f t="shared" si="11"/>
        <v>#REF!</v>
      </c>
      <c r="N24" s="36">
        <f t="shared" si="11"/>
        <v>4419.17</v>
      </c>
      <c r="O24" s="82" t="e">
        <f t="shared" si="2"/>
        <v>#REF!</v>
      </c>
      <c r="P24" s="36">
        <f t="shared" si="11"/>
        <v>4419.17</v>
      </c>
      <c r="Q24" s="100">
        <f t="shared" si="3"/>
        <v>100</v>
      </c>
    </row>
    <row r="25" spans="1:17" ht="12.75">
      <c r="A25" s="9" t="s">
        <v>148</v>
      </c>
      <c r="B25" s="7">
        <v>840</v>
      </c>
      <c r="C25" s="8" t="s">
        <v>17</v>
      </c>
      <c r="D25" s="8" t="s">
        <v>18</v>
      </c>
      <c r="E25" s="30" t="s">
        <v>161</v>
      </c>
      <c r="F25" s="8" t="s">
        <v>147</v>
      </c>
      <c r="G25" s="33" t="e">
        <f>#REF!+G26+G27</f>
        <v>#REF!</v>
      </c>
      <c r="H25" s="33" t="e">
        <f>#REF!+H26+H27</f>
        <v>#REF!</v>
      </c>
      <c r="I25" s="33" t="e">
        <f>#REF!+I26+I27</f>
        <v>#REF!</v>
      </c>
      <c r="J25" s="36" t="e">
        <f>#REF!+J26+J27</f>
        <v>#REF!</v>
      </c>
      <c r="K25" s="36" t="e">
        <f>#REF!+K26+K27</f>
        <v>#REF!</v>
      </c>
      <c r="L25" s="36" t="e">
        <f>#REF!+L26+L27</f>
        <v>#REF!</v>
      </c>
      <c r="M25" s="36" t="e">
        <f>#REF!+M26+M27</f>
        <v>#REF!</v>
      </c>
      <c r="N25" s="36">
        <f>+N26+N27</f>
        <v>4419.17</v>
      </c>
      <c r="O25" s="36">
        <f>+O26+O27</f>
        <v>-980.8299999999999</v>
      </c>
      <c r="P25" s="36">
        <f>+P26+P27</f>
        <v>4419.17</v>
      </c>
      <c r="Q25" s="100">
        <f t="shared" si="3"/>
        <v>100</v>
      </c>
    </row>
    <row r="26" spans="1:17" ht="12.75">
      <c r="A26" s="9" t="s">
        <v>120</v>
      </c>
      <c r="B26" s="7">
        <v>840</v>
      </c>
      <c r="C26" s="8" t="s">
        <v>17</v>
      </c>
      <c r="D26" s="8" t="s">
        <v>18</v>
      </c>
      <c r="E26" s="30" t="s">
        <v>161</v>
      </c>
      <c r="F26" s="8" t="s">
        <v>62</v>
      </c>
      <c r="G26" s="33">
        <v>6000</v>
      </c>
      <c r="H26" s="33">
        <v>6000</v>
      </c>
      <c r="I26" s="33">
        <v>6000</v>
      </c>
      <c r="J26" s="36">
        <v>6000</v>
      </c>
      <c r="K26" s="36">
        <v>6000</v>
      </c>
      <c r="L26" s="36">
        <v>4200</v>
      </c>
      <c r="M26" s="36">
        <v>4200</v>
      </c>
      <c r="N26" s="36">
        <v>4112</v>
      </c>
      <c r="O26" s="82">
        <f t="shared" si="2"/>
        <v>-88</v>
      </c>
      <c r="P26" s="36">
        <v>4112</v>
      </c>
      <c r="Q26" s="100">
        <f t="shared" si="3"/>
        <v>100</v>
      </c>
    </row>
    <row r="27" spans="1:17" ht="12.75">
      <c r="A27" s="9" t="s">
        <v>223</v>
      </c>
      <c r="B27" s="7">
        <v>840</v>
      </c>
      <c r="C27" s="8" t="s">
        <v>17</v>
      </c>
      <c r="D27" s="8" t="s">
        <v>18</v>
      </c>
      <c r="E27" s="30" t="s">
        <v>161</v>
      </c>
      <c r="F27" s="8" t="s">
        <v>222</v>
      </c>
      <c r="G27" s="33">
        <v>100</v>
      </c>
      <c r="H27" s="33">
        <v>100</v>
      </c>
      <c r="I27" s="33">
        <v>100</v>
      </c>
      <c r="J27" s="36">
        <v>100</v>
      </c>
      <c r="K27" s="36">
        <v>100</v>
      </c>
      <c r="L27" s="36">
        <v>1200</v>
      </c>
      <c r="M27" s="36">
        <v>1200</v>
      </c>
      <c r="N27" s="36">
        <v>307.17</v>
      </c>
      <c r="O27" s="82">
        <f t="shared" si="2"/>
        <v>-892.8299999999999</v>
      </c>
      <c r="P27" s="36">
        <v>307.17</v>
      </c>
      <c r="Q27" s="100">
        <f t="shared" si="3"/>
        <v>100</v>
      </c>
    </row>
    <row r="28" spans="1:17" ht="12.75">
      <c r="A28" s="34" t="s">
        <v>1</v>
      </c>
      <c r="B28" s="5">
        <v>841</v>
      </c>
      <c r="C28" s="6"/>
      <c r="D28" s="6"/>
      <c r="E28" s="35"/>
      <c r="F28" s="6"/>
      <c r="G28" s="32" t="e">
        <f>G29+G93+G107+G180+G196+G245+G309+G145</f>
        <v>#REF!</v>
      </c>
      <c r="H28" s="32" t="e">
        <f>H29+H93+H107+H180+H196+H245+H309+H145</f>
        <v>#REF!</v>
      </c>
      <c r="I28" s="32" t="e">
        <f>I29+I93+I107+I180+I196+I245+I309+I145</f>
        <v>#REF!</v>
      </c>
      <c r="J28" s="87" t="e">
        <f>J29+J93+J107+J180+J196+J245+J309+J145</f>
        <v>#REF!</v>
      </c>
      <c r="K28" s="87" t="e">
        <f>K29+K93+K107+K180+K196+K245+K309+K145</f>
        <v>#REF!</v>
      </c>
      <c r="L28" s="87" t="e">
        <f>L29+L93+L107+L180+L196+L245+L309+L145+L88</f>
        <v>#REF!</v>
      </c>
      <c r="M28" s="87" t="e">
        <f>M29+M93+M107+M180+M196+M245+M309+M145+M88</f>
        <v>#REF!</v>
      </c>
      <c r="N28" s="87">
        <f>N29+N93+N107+N180+N196+N245+N309+N145+N88</f>
        <v>138703437.99</v>
      </c>
      <c r="O28" s="82" t="e">
        <f t="shared" si="2"/>
        <v>#REF!</v>
      </c>
      <c r="P28" s="87">
        <f>P29+P93+P107+P180+P196+P245+P309+P145+P88</f>
        <v>136010309.10000002</v>
      </c>
      <c r="Q28" s="100">
        <f t="shared" si="3"/>
        <v>98.05835462406192</v>
      </c>
    </row>
    <row r="29" spans="1:17" ht="12.75">
      <c r="A29" s="17" t="s">
        <v>2</v>
      </c>
      <c r="B29" s="5">
        <v>841</v>
      </c>
      <c r="C29" s="6" t="s">
        <v>17</v>
      </c>
      <c r="D29" s="6"/>
      <c r="E29" s="35"/>
      <c r="F29" s="6"/>
      <c r="G29" s="32" t="e">
        <f>+G30+#REF!+G52</f>
        <v>#REF!</v>
      </c>
      <c r="H29" s="32" t="e">
        <f>+H30+#REF!+H52</f>
        <v>#REF!</v>
      </c>
      <c r="I29" s="32" t="e">
        <f>+I30+#REF!+I52</f>
        <v>#REF!</v>
      </c>
      <c r="J29" s="87" t="e">
        <f>+J30+#REF!+J52</f>
        <v>#REF!</v>
      </c>
      <c r="K29" s="87" t="e">
        <f>+K30+#REF!+K52</f>
        <v>#REF!</v>
      </c>
      <c r="L29" s="87" t="e">
        <f>+L30+#REF!+L52</f>
        <v>#REF!</v>
      </c>
      <c r="M29" s="87" t="e">
        <f>+M30+#REF!+M52</f>
        <v>#REF!</v>
      </c>
      <c r="N29" s="87">
        <f>+N30++N52</f>
        <v>25379608.78</v>
      </c>
      <c r="O29" s="87" t="e">
        <f>+O30++O52</f>
        <v>#REF!</v>
      </c>
      <c r="P29" s="87">
        <f>+P30++P52</f>
        <v>24795287.740000002</v>
      </c>
      <c r="Q29" s="100">
        <f t="shared" si="3"/>
        <v>97.69767514911237</v>
      </c>
    </row>
    <row r="30" spans="1:17" ht="58.5" customHeight="1">
      <c r="A30" s="17" t="s">
        <v>30</v>
      </c>
      <c r="B30" s="5">
        <v>841</v>
      </c>
      <c r="C30" s="6" t="s">
        <v>17</v>
      </c>
      <c r="D30" s="6" t="s">
        <v>19</v>
      </c>
      <c r="E30" s="2"/>
      <c r="F30" s="6"/>
      <c r="G30" s="32">
        <f aca="true" t="shared" si="12" ref="G30:L30">G31+G36</f>
        <v>18684724</v>
      </c>
      <c r="H30" s="32">
        <f t="shared" si="12"/>
        <v>18684724</v>
      </c>
      <c r="I30" s="32">
        <f t="shared" si="12"/>
        <v>19034724</v>
      </c>
      <c r="J30" s="87">
        <f t="shared" si="12"/>
        <v>18989724</v>
      </c>
      <c r="K30" s="87">
        <f t="shared" si="12"/>
        <v>18989724</v>
      </c>
      <c r="L30" s="87">
        <f t="shared" si="12"/>
        <v>19076424</v>
      </c>
      <c r="M30" s="87">
        <f>M31+M36</f>
        <v>19076424</v>
      </c>
      <c r="N30" s="87">
        <f>N31+N36</f>
        <v>18693243.18</v>
      </c>
      <c r="O30" s="82">
        <f t="shared" si="2"/>
        <v>-383180.8200000003</v>
      </c>
      <c r="P30" s="87">
        <f>P31+P36</f>
        <v>18108922.14</v>
      </c>
      <c r="Q30" s="100">
        <f t="shared" si="3"/>
        <v>96.87415910458401</v>
      </c>
    </row>
    <row r="31" spans="1:17" ht="42.75" customHeight="1">
      <c r="A31" s="9" t="s">
        <v>111</v>
      </c>
      <c r="B31" s="7">
        <v>841</v>
      </c>
      <c r="C31" s="8" t="s">
        <v>17</v>
      </c>
      <c r="D31" s="8" t="s">
        <v>19</v>
      </c>
      <c r="E31" s="30" t="s">
        <v>162</v>
      </c>
      <c r="F31" s="8"/>
      <c r="G31" s="33">
        <f aca="true" t="shared" si="13" ref="G31:P32">G32</f>
        <v>1197814</v>
      </c>
      <c r="H31" s="33">
        <f t="shared" si="13"/>
        <v>1197814</v>
      </c>
      <c r="I31" s="33">
        <f t="shared" si="13"/>
        <v>1197814</v>
      </c>
      <c r="J31" s="36">
        <f t="shared" si="13"/>
        <v>1197814</v>
      </c>
      <c r="K31" s="36">
        <f t="shared" si="13"/>
        <v>1197814</v>
      </c>
      <c r="L31" s="36">
        <f t="shared" si="13"/>
        <v>1197814</v>
      </c>
      <c r="M31" s="36">
        <f t="shared" si="13"/>
        <v>1197814</v>
      </c>
      <c r="N31" s="36">
        <f t="shared" si="13"/>
        <v>1179419.02</v>
      </c>
      <c r="O31" s="82">
        <f t="shared" si="2"/>
        <v>-18394.97999999998</v>
      </c>
      <c r="P31" s="36">
        <f t="shared" si="13"/>
        <v>1179419.02</v>
      </c>
      <c r="Q31" s="100">
        <f t="shared" si="3"/>
        <v>100</v>
      </c>
    </row>
    <row r="32" spans="1:17" ht="36.75" customHeight="1">
      <c r="A32" s="9" t="s">
        <v>84</v>
      </c>
      <c r="B32" s="7">
        <v>841</v>
      </c>
      <c r="C32" s="8" t="s">
        <v>17</v>
      </c>
      <c r="D32" s="8" t="s">
        <v>19</v>
      </c>
      <c r="E32" s="30" t="s">
        <v>162</v>
      </c>
      <c r="F32" s="8" t="s">
        <v>56</v>
      </c>
      <c r="G32" s="33">
        <f t="shared" si="13"/>
        <v>1197814</v>
      </c>
      <c r="H32" s="33">
        <f t="shared" si="13"/>
        <v>1197814</v>
      </c>
      <c r="I32" s="33">
        <f t="shared" si="13"/>
        <v>1197814</v>
      </c>
      <c r="J32" s="36">
        <f t="shared" si="13"/>
        <v>1197814</v>
      </c>
      <c r="K32" s="36">
        <f t="shared" si="13"/>
        <v>1197814</v>
      </c>
      <c r="L32" s="36">
        <f t="shared" si="13"/>
        <v>1197814</v>
      </c>
      <c r="M32" s="36">
        <f t="shared" si="13"/>
        <v>1197814</v>
      </c>
      <c r="N32" s="36">
        <f t="shared" si="13"/>
        <v>1179419.02</v>
      </c>
      <c r="O32" s="82">
        <f t="shared" si="2"/>
        <v>-18394.97999999998</v>
      </c>
      <c r="P32" s="36">
        <f t="shared" si="13"/>
        <v>1179419.02</v>
      </c>
      <c r="Q32" s="100">
        <f t="shared" si="3"/>
        <v>100</v>
      </c>
    </row>
    <row r="33" spans="1:17" ht="28.5" customHeight="1">
      <c r="A33" s="9" t="s">
        <v>85</v>
      </c>
      <c r="B33" s="7">
        <v>841</v>
      </c>
      <c r="C33" s="8" t="s">
        <v>17</v>
      </c>
      <c r="D33" s="8" t="s">
        <v>19</v>
      </c>
      <c r="E33" s="30" t="s">
        <v>162</v>
      </c>
      <c r="F33" s="8" t="s">
        <v>81</v>
      </c>
      <c r="G33" s="33">
        <f aca="true" t="shared" si="14" ref="G33:L33">G34+G35</f>
        <v>1197814</v>
      </c>
      <c r="H33" s="33">
        <f t="shared" si="14"/>
        <v>1197814</v>
      </c>
      <c r="I33" s="33">
        <f t="shared" si="14"/>
        <v>1197814</v>
      </c>
      <c r="J33" s="36">
        <f t="shared" si="14"/>
        <v>1197814</v>
      </c>
      <c r="K33" s="36">
        <f t="shared" si="14"/>
        <v>1197814</v>
      </c>
      <c r="L33" s="36">
        <f t="shared" si="14"/>
        <v>1197814</v>
      </c>
      <c r="M33" s="36">
        <f>M34+M35</f>
        <v>1197814</v>
      </c>
      <c r="N33" s="36">
        <f>N34+N35</f>
        <v>1179419.02</v>
      </c>
      <c r="O33" s="82">
        <f t="shared" si="2"/>
        <v>-18394.97999999998</v>
      </c>
      <c r="P33" s="36">
        <f>P34+P35</f>
        <v>1179419.02</v>
      </c>
      <c r="Q33" s="100">
        <f t="shared" si="3"/>
        <v>100</v>
      </c>
    </row>
    <row r="34" spans="1:17" ht="18" customHeight="1">
      <c r="A34" s="9" t="s">
        <v>200</v>
      </c>
      <c r="B34" s="7">
        <v>841</v>
      </c>
      <c r="C34" s="8" t="s">
        <v>17</v>
      </c>
      <c r="D34" s="8" t="s">
        <v>19</v>
      </c>
      <c r="E34" s="30" t="s">
        <v>162</v>
      </c>
      <c r="F34" s="8" t="s">
        <v>130</v>
      </c>
      <c r="G34" s="33">
        <v>919980</v>
      </c>
      <c r="H34" s="33">
        <v>919980</v>
      </c>
      <c r="I34" s="33">
        <v>919980</v>
      </c>
      <c r="J34" s="36">
        <v>919980</v>
      </c>
      <c r="K34" s="36">
        <v>919980</v>
      </c>
      <c r="L34" s="36">
        <v>919980</v>
      </c>
      <c r="M34" s="36">
        <v>919980</v>
      </c>
      <c r="N34" s="36">
        <v>905851.78</v>
      </c>
      <c r="O34" s="82">
        <f t="shared" si="2"/>
        <v>-14128.219999999972</v>
      </c>
      <c r="P34" s="36">
        <v>905851.78</v>
      </c>
      <c r="Q34" s="100">
        <f t="shared" si="3"/>
        <v>100</v>
      </c>
    </row>
    <row r="35" spans="1:17" ht="40.5" customHeight="1">
      <c r="A35" s="9" t="s">
        <v>201</v>
      </c>
      <c r="B35" s="7">
        <v>841</v>
      </c>
      <c r="C35" s="8" t="s">
        <v>17</v>
      </c>
      <c r="D35" s="8" t="s">
        <v>19</v>
      </c>
      <c r="E35" s="30" t="s">
        <v>162</v>
      </c>
      <c r="F35" s="8" t="s">
        <v>199</v>
      </c>
      <c r="G35" s="33">
        <v>277834</v>
      </c>
      <c r="H35" s="33">
        <v>277834</v>
      </c>
      <c r="I35" s="33">
        <v>277834</v>
      </c>
      <c r="J35" s="36">
        <v>277834</v>
      </c>
      <c r="K35" s="36">
        <v>277834</v>
      </c>
      <c r="L35" s="36">
        <v>277834</v>
      </c>
      <c r="M35" s="36">
        <v>277834</v>
      </c>
      <c r="N35" s="36">
        <v>273567.24</v>
      </c>
      <c r="O35" s="82">
        <f t="shared" si="2"/>
        <v>-4266.760000000009</v>
      </c>
      <c r="P35" s="36">
        <v>273567.24</v>
      </c>
      <c r="Q35" s="100">
        <f t="shared" si="3"/>
        <v>100</v>
      </c>
    </row>
    <row r="36" spans="1:17" ht="25.5">
      <c r="A36" s="9" t="s">
        <v>89</v>
      </c>
      <c r="B36" s="7">
        <v>841</v>
      </c>
      <c r="C36" s="8" t="s">
        <v>17</v>
      </c>
      <c r="D36" s="8" t="s">
        <v>19</v>
      </c>
      <c r="E36" s="30" t="s">
        <v>163</v>
      </c>
      <c r="F36" s="8"/>
      <c r="G36" s="33">
        <f aca="true" t="shared" si="15" ref="G36:L36">G37+G42+G45</f>
        <v>17486910</v>
      </c>
      <c r="H36" s="33">
        <f t="shared" si="15"/>
        <v>17486910</v>
      </c>
      <c r="I36" s="33">
        <f t="shared" si="15"/>
        <v>17836910</v>
      </c>
      <c r="J36" s="36">
        <f t="shared" si="15"/>
        <v>17791910</v>
      </c>
      <c r="K36" s="36">
        <f t="shared" si="15"/>
        <v>17791910</v>
      </c>
      <c r="L36" s="36">
        <f t="shared" si="15"/>
        <v>17878610</v>
      </c>
      <c r="M36" s="36">
        <f>M37+M42+M45</f>
        <v>17878610</v>
      </c>
      <c r="N36" s="36">
        <f>N37+N42+N45</f>
        <v>17513824.16</v>
      </c>
      <c r="O36" s="82">
        <f t="shared" si="2"/>
        <v>-364785.83999999985</v>
      </c>
      <c r="P36" s="36">
        <f>P37+P42+P45</f>
        <v>16929503.12</v>
      </c>
      <c r="Q36" s="100">
        <f t="shared" si="3"/>
        <v>96.66365817846604</v>
      </c>
    </row>
    <row r="37" spans="1:17" ht="39" customHeight="1">
      <c r="A37" s="9" t="s">
        <v>84</v>
      </c>
      <c r="B37" s="7">
        <v>841</v>
      </c>
      <c r="C37" s="8" t="s">
        <v>17</v>
      </c>
      <c r="D37" s="8" t="s">
        <v>19</v>
      </c>
      <c r="E37" s="30" t="s">
        <v>163</v>
      </c>
      <c r="F37" s="8" t="s">
        <v>56</v>
      </c>
      <c r="G37" s="33">
        <f aca="true" t="shared" si="16" ref="G37:P37">G38</f>
        <v>13633310</v>
      </c>
      <c r="H37" s="33">
        <f t="shared" si="16"/>
        <v>13633310</v>
      </c>
      <c r="I37" s="33">
        <f t="shared" si="16"/>
        <v>13633310</v>
      </c>
      <c r="J37" s="36">
        <f t="shared" si="16"/>
        <v>13633310</v>
      </c>
      <c r="K37" s="36">
        <f t="shared" si="16"/>
        <v>13633310</v>
      </c>
      <c r="L37" s="36">
        <f t="shared" si="16"/>
        <v>13633310</v>
      </c>
      <c r="M37" s="36">
        <f t="shared" si="16"/>
        <v>13633310</v>
      </c>
      <c r="N37" s="36">
        <f t="shared" si="16"/>
        <v>13019625.8</v>
      </c>
      <c r="O37" s="82">
        <f t="shared" si="2"/>
        <v>-613684.1999999993</v>
      </c>
      <c r="P37" s="36">
        <f t="shared" si="16"/>
        <v>13019625.8</v>
      </c>
      <c r="Q37" s="100">
        <f t="shared" si="3"/>
        <v>100</v>
      </c>
    </row>
    <row r="38" spans="1:17" ht="25.5">
      <c r="A38" s="9" t="s">
        <v>85</v>
      </c>
      <c r="B38" s="7">
        <v>841</v>
      </c>
      <c r="C38" s="8" t="s">
        <v>17</v>
      </c>
      <c r="D38" s="8" t="s">
        <v>19</v>
      </c>
      <c r="E38" s="30" t="s">
        <v>163</v>
      </c>
      <c r="F38" s="8" t="s">
        <v>81</v>
      </c>
      <c r="G38" s="33">
        <f aca="true" t="shared" si="17" ref="G38:L38">G39+G41+G40</f>
        <v>13633310</v>
      </c>
      <c r="H38" s="33">
        <f t="shared" si="17"/>
        <v>13633310</v>
      </c>
      <c r="I38" s="33">
        <f t="shared" si="17"/>
        <v>13633310</v>
      </c>
      <c r="J38" s="36">
        <f t="shared" si="17"/>
        <v>13633310</v>
      </c>
      <c r="K38" s="36">
        <f t="shared" si="17"/>
        <v>13633310</v>
      </c>
      <c r="L38" s="36">
        <f t="shared" si="17"/>
        <v>13633310</v>
      </c>
      <c r="M38" s="36">
        <f>M39+M41+M40</f>
        <v>13633310</v>
      </c>
      <c r="N38" s="36">
        <f>N39+N41+N40</f>
        <v>13019625.8</v>
      </c>
      <c r="O38" s="82">
        <f t="shared" si="2"/>
        <v>-613684.1999999993</v>
      </c>
      <c r="P38" s="36">
        <f>P39+P41+P40</f>
        <v>13019625.8</v>
      </c>
      <c r="Q38" s="100">
        <f t="shared" si="3"/>
        <v>100</v>
      </c>
    </row>
    <row r="39" spans="1:17" ht="12.75">
      <c r="A39" s="9" t="s">
        <v>200</v>
      </c>
      <c r="B39" s="7">
        <v>841</v>
      </c>
      <c r="C39" s="8" t="s">
        <v>17</v>
      </c>
      <c r="D39" s="8" t="s">
        <v>19</v>
      </c>
      <c r="E39" s="30" t="s">
        <v>163</v>
      </c>
      <c r="F39" s="8" t="s">
        <v>130</v>
      </c>
      <c r="G39" s="33">
        <v>10444006</v>
      </c>
      <c r="H39" s="33">
        <v>10444006</v>
      </c>
      <c r="I39" s="33">
        <v>10444006</v>
      </c>
      <c r="J39" s="36">
        <v>10444006</v>
      </c>
      <c r="K39" s="36">
        <v>10444006</v>
      </c>
      <c r="L39" s="36">
        <v>10444006</v>
      </c>
      <c r="M39" s="36">
        <v>10444006</v>
      </c>
      <c r="N39" s="36">
        <v>9912078.63</v>
      </c>
      <c r="O39" s="82">
        <f t="shared" si="2"/>
        <v>-531927.3699999992</v>
      </c>
      <c r="P39" s="36">
        <v>9912078.63</v>
      </c>
      <c r="Q39" s="100">
        <f t="shared" si="3"/>
        <v>100</v>
      </c>
    </row>
    <row r="40" spans="1:17" ht="25.5">
      <c r="A40" s="9" t="s">
        <v>134</v>
      </c>
      <c r="B40" s="7">
        <v>841</v>
      </c>
      <c r="C40" s="8" t="s">
        <v>17</v>
      </c>
      <c r="D40" s="8" t="s">
        <v>19</v>
      </c>
      <c r="E40" s="30" t="s">
        <v>163</v>
      </c>
      <c r="F40" s="8" t="s">
        <v>133</v>
      </c>
      <c r="G40" s="33">
        <v>35214</v>
      </c>
      <c r="H40" s="33">
        <v>35214</v>
      </c>
      <c r="I40" s="33">
        <v>35214</v>
      </c>
      <c r="J40" s="36">
        <v>35214</v>
      </c>
      <c r="K40" s="36">
        <v>35214</v>
      </c>
      <c r="L40" s="36">
        <v>35214</v>
      </c>
      <c r="M40" s="36">
        <v>35214</v>
      </c>
      <c r="N40" s="36">
        <v>44836.5</v>
      </c>
      <c r="O40" s="82">
        <f t="shared" si="2"/>
        <v>9622.5</v>
      </c>
      <c r="P40" s="36">
        <v>44836.5</v>
      </c>
      <c r="Q40" s="100">
        <f t="shared" si="3"/>
        <v>100</v>
      </c>
    </row>
    <row r="41" spans="1:17" ht="38.25" customHeight="1">
      <c r="A41" s="9" t="s">
        <v>201</v>
      </c>
      <c r="B41" s="7">
        <v>841</v>
      </c>
      <c r="C41" s="8" t="s">
        <v>17</v>
      </c>
      <c r="D41" s="8" t="s">
        <v>19</v>
      </c>
      <c r="E41" s="30" t="s">
        <v>163</v>
      </c>
      <c r="F41" s="8" t="s">
        <v>199</v>
      </c>
      <c r="G41" s="33">
        <v>3154090</v>
      </c>
      <c r="H41" s="33">
        <v>3154090</v>
      </c>
      <c r="I41" s="33">
        <v>3154090</v>
      </c>
      <c r="J41" s="36">
        <v>3154090</v>
      </c>
      <c r="K41" s="36">
        <v>3154090</v>
      </c>
      <c r="L41" s="36">
        <v>3154090</v>
      </c>
      <c r="M41" s="36">
        <v>3154090</v>
      </c>
      <c r="N41" s="36">
        <v>3062710.67</v>
      </c>
      <c r="O41" s="82">
        <f t="shared" si="2"/>
        <v>-91379.33000000007</v>
      </c>
      <c r="P41" s="36">
        <v>3062710.67</v>
      </c>
      <c r="Q41" s="100">
        <f t="shared" si="3"/>
        <v>100</v>
      </c>
    </row>
    <row r="42" spans="1:17" ht="25.5">
      <c r="A42" s="9" t="s">
        <v>203</v>
      </c>
      <c r="B42" s="7">
        <v>841</v>
      </c>
      <c r="C42" s="8" t="s">
        <v>17</v>
      </c>
      <c r="D42" s="8" t="s">
        <v>19</v>
      </c>
      <c r="E42" s="30" t="s">
        <v>163</v>
      </c>
      <c r="F42" s="8" t="s">
        <v>57</v>
      </c>
      <c r="G42" s="33">
        <f aca="true" t="shared" si="18" ref="G42:P43">G43</f>
        <v>3670000</v>
      </c>
      <c r="H42" s="33">
        <f t="shared" si="18"/>
        <v>3670000</v>
      </c>
      <c r="I42" s="33">
        <f t="shared" si="18"/>
        <v>4020000</v>
      </c>
      <c r="J42" s="36">
        <f t="shared" si="18"/>
        <v>3975000</v>
      </c>
      <c r="K42" s="36">
        <f t="shared" si="18"/>
        <v>3975000</v>
      </c>
      <c r="L42" s="36">
        <f t="shared" si="18"/>
        <v>4172300</v>
      </c>
      <c r="M42" s="36">
        <f t="shared" si="18"/>
        <v>4172300</v>
      </c>
      <c r="N42" s="36">
        <f t="shared" si="18"/>
        <v>4361899.62</v>
      </c>
      <c r="O42" s="82">
        <f t="shared" si="2"/>
        <v>189599.6200000001</v>
      </c>
      <c r="P42" s="36">
        <f t="shared" si="18"/>
        <v>3777578.58</v>
      </c>
      <c r="Q42" s="100">
        <f t="shared" si="3"/>
        <v>86.60397783294242</v>
      </c>
    </row>
    <row r="43" spans="1:17" ht="25.5">
      <c r="A43" s="9" t="s">
        <v>204</v>
      </c>
      <c r="B43" s="7">
        <v>841</v>
      </c>
      <c r="C43" s="8" t="s">
        <v>17</v>
      </c>
      <c r="D43" s="8" t="s">
        <v>19</v>
      </c>
      <c r="E43" s="30" t="s">
        <v>163</v>
      </c>
      <c r="F43" s="8" t="s">
        <v>63</v>
      </c>
      <c r="G43" s="33">
        <f t="shared" si="18"/>
        <v>3670000</v>
      </c>
      <c r="H43" s="33">
        <f t="shared" si="18"/>
        <v>3670000</v>
      </c>
      <c r="I43" s="33">
        <f t="shared" si="18"/>
        <v>4020000</v>
      </c>
      <c r="J43" s="36">
        <f t="shared" si="18"/>
        <v>3975000</v>
      </c>
      <c r="K43" s="36">
        <f t="shared" si="18"/>
        <v>3975000</v>
      </c>
      <c r="L43" s="36">
        <f t="shared" si="18"/>
        <v>4172300</v>
      </c>
      <c r="M43" s="36">
        <f t="shared" si="18"/>
        <v>4172300</v>
      </c>
      <c r="N43" s="36">
        <f t="shared" si="18"/>
        <v>4361899.62</v>
      </c>
      <c r="O43" s="82">
        <f t="shared" si="2"/>
        <v>189599.6200000001</v>
      </c>
      <c r="P43" s="36">
        <f t="shared" si="18"/>
        <v>3777578.58</v>
      </c>
      <c r="Q43" s="100">
        <f t="shared" si="3"/>
        <v>86.60397783294242</v>
      </c>
    </row>
    <row r="44" spans="1:17" ht="25.5">
      <c r="A44" s="9" t="s">
        <v>132</v>
      </c>
      <c r="B44" s="7">
        <v>841</v>
      </c>
      <c r="C44" s="8" t="s">
        <v>17</v>
      </c>
      <c r="D44" s="8" t="s">
        <v>19</v>
      </c>
      <c r="E44" s="30" t="s">
        <v>163</v>
      </c>
      <c r="F44" s="8" t="s">
        <v>131</v>
      </c>
      <c r="G44" s="33">
        <v>3670000</v>
      </c>
      <c r="H44" s="33">
        <v>3670000</v>
      </c>
      <c r="I44" s="33">
        <v>4020000</v>
      </c>
      <c r="J44" s="36">
        <v>3975000</v>
      </c>
      <c r="K44" s="36">
        <v>3975000</v>
      </c>
      <c r="L44" s="36">
        <v>4172300</v>
      </c>
      <c r="M44" s="36">
        <v>4172300</v>
      </c>
      <c r="N44" s="36">
        <v>4361899.62</v>
      </c>
      <c r="O44" s="82">
        <f t="shared" si="2"/>
        <v>189599.6200000001</v>
      </c>
      <c r="P44" s="36">
        <v>3777578.58</v>
      </c>
      <c r="Q44" s="100">
        <f t="shared" si="3"/>
        <v>86.60397783294242</v>
      </c>
    </row>
    <row r="45" spans="1:17" ht="12.75">
      <c r="A45" s="9" t="s">
        <v>58</v>
      </c>
      <c r="B45" s="7">
        <v>841</v>
      </c>
      <c r="C45" s="8" t="s">
        <v>17</v>
      </c>
      <c r="D45" s="8" t="s">
        <v>19</v>
      </c>
      <c r="E45" s="30" t="s">
        <v>163</v>
      </c>
      <c r="F45" s="8" t="s">
        <v>60</v>
      </c>
      <c r="G45" s="33">
        <f>G48</f>
        <v>183600</v>
      </c>
      <c r="H45" s="33">
        <f>H48</f>
        <v>183600</v>
      </c>
      <c r="I45" s="33">
        <f>I48</f>
        <v>183600</v>
      </c>
      <c r="J45" s="36">
        <f>J46+J48</f>
        <v>183599.99999999997</v>
      </c>
      <c r="K45" s="36">
        <f>K46+K48</f>
        <v>183599.99999999997</v>
      </c>
      <c r="L45" s="36">
        <f>L46+L48</f>
        <v>73000</v>
      </c>
      <c r="M45" s="36">
        <f>M46+M48</f>
        <v>73000</v>
      </c>
      <c r="N45" s="36">
        <f>N46+N48</f>
        <v>132298.74</v>
      </c>
      <c r="O45" s="82">
        <f t="shared" si="2"/>
        <v>59298.73999999999</v>
      </c>
      <c r="P45" s="36">
        <f>P46+P48</f>
        <v>132298.74</v>
      </c>
      <c r="Q45" s="100">
        <f t="shared" si="3"/>
        <v>100</v>
      </c>
    </row>
    <row r="46" spans="1:17" ht="12.75">
      <c r="A46" s="9" t="s">
        <v>261</v>
      </c>
      <c r="B46" s="7">
        <v>841</v>
      </c>
      <c r="C46" s="8" t="s">
        <v>17</v>
      </c>
      <c r="D46" s="8" t="s">
        <v>19</v>
      </c>
      <c r="E46" s="30" t="s">
        <v>163</v>
      </c>
      <c r="F46" s="8" t="s">
        <v>259</v>
      </c>
      <c r="G46" s="33"/>
      <c r="H46" s="33"/>
      <c r="I46" s="33"/>
      <c r="J46" s="36">
        <f>J47</f>
        <v>13951.08</v>
      </c>
      <c r="K46" s="36">
        <f>K47</f>
        <v>13951.08</v>
      </c>
      <c r="L46" s="36">
        <f>L47</f>
        <v>13951.08</v>
      </c>
      <c r="M46" s="36">
        <f>M47</f>
        <v>13951.08</v>
      </c>
      <c r="N46" s="36">
        <f>N47</f>
        <v>13951.08</v>
      </c>
      <c r="O46" s="82">
        <f t="shared" si="2"/>
        <v>0</v>
      </c>
      <c r="P46" s="36">
        <f>P47</f>
        <v>13951.08</v>
      </c>
      <c r="Q46" s="100">
        <f t="shared" si="3"/>
        <v>100</v>
      </c>
    </row>
    <row r="47" spans="1:17" ht="43.5" customHeight="1">
      <c r="A47" s="9" t="s">
        <v>262</v>
      </c>
      <c r="B47" s="7">
        <v>841</v>
      </c>
      <c r="C47" s="8" t="s">
        <v>17</v>
      </c>
      <c r="D47" s="8" t="s">
        <v>19</v>
      </c>
      <c r="E47" s="30" t="s">
        <v>163</v>
      </c>
      <c r="F47" s="8" t="s">
        <v>260</v>
      </c>
      <c r="G47" s="33"/>
      <c r="H47" s="33"/>
      <c r="I47" s="33"/>
      <c r="J47" s="36">
        <v>13951.08</v>
      </c>
      <c r="K47" s="36">
        <v>13951.08</v>
      </c>
      <c r="L47" s="36">
        <v>13951.08</v>
      </c>
      <c r="M47" s="36">
        <v>13951.08</v>
      </c>
      <c r="N47" s="36">
        <v>13951.08</v>
      </c>
      <c r="O47" s="82">
        <f t="shared" si="2"/>
        <v>0</v>
      </c>
      <c r="P47" s="36">
        <v>13951.08</v>
      </c>
      <c r="Q47" s="100">
        <f t="shared" si="3"/>
        <v>100</v>
      </c>
    </row>
    <row r="48" spans="1:17" ht="12.75">
      <c r="A48" s="9" t="s">
        <v>148</v>
      </c>
      <c r="B48" s="7">
        <v>841</v>
      </c>
      <c r="C48" s="8" t="s">
        <v>17</v>
      </c>
      <c r="D48" s="8" t="s">
        <v>19</v>
      </c>
      <c r="E48" s="30" t="s">
        <v>163</v>
      </c>
      <c r="F48" s="8" t="s">
        <v>147</v>
      </c>
      <c r="G48" s="33">
        <f aca="true" t="shared" si="19" ref="G48:L48">G49+G50+G51</f>
        <v>183600</v>
      </c>
      <c r="H48" s="33">
        <f t="shared" si="19"/>
        <v>183600</v>
      </c>
      <c r="I48" s="33">
        <f t="shared" si="19"/>
        <v>183600</v>
      </c>
      <c r="J48" s="36">
        <f t="shared" si="19"/>
        <v>169648.91999999998</v>
      </c>
      <c r="K48" s="36">
        <f t="shared" si="19"/>
        <v>169648.91999999998</v>
      </c>
      <c r="L48" s="36">
        <f t="shared" si="19"/>
        <v>59048.92</v>
      </c>
      <c r="M48" s="36">
        <f>M49+M50+M51</f>
        <v>59048.92</v>
      </c>
      <c r="N48" s="36">
        <f>N49+N50+N51</f>
        <v>118347.66</v>
      </c>
      <c r="O48" s="82">
        <f t="shared" si="2"/>
        <v>59298.740000000005</v>
      </c>
      <c r="P48" s="36">
        <f>P49+P50+P51</f>
        <v>118347.66</v>
      </c>
      <c r="Q48" s="100">
        <f t="shared" si="3"/>
        <v>100</v>
      </c>
    </row>
    <row r="49" spans="1:17" ht="25.5">
      <c r="A49" s="9" t="s">
        <v>59</v>
      </c>
      <c r="B49" s="7">
        <v>841</v>
      </c>
      <c r="C49" s="8" t="s">
        <v>17</v>
      </c>
      <c r="D49" s="8" t="s">
        <v>19</v>
      </c>
      <c r="E49" s="30" t="s">
        <v>163</v>
      </c>
      <c r="F49" s="8" t="s">
        <v>61</v>
      </c>
      <c r="G49" s="33">
        <v>97063.36</v>
      </c>
      <c r="H49" s="33">
        <v>97063.36</v>
      </c>
      <c r="I49" s="33">
        <v>97063.36</v>
      </c>
      <c r="J49" s="36">
        <v>97063.36</v>
      </c>
      <c r="K49" s="36">
        <v>97063.36</v>
      </c>
      <c r="L49" s="36">
        <v>9063.36</v>
      </c>
      <c r="M49" s="36">
        <v>9063.36</v>
      </c>
      <c r="N49" s="36">
        <v>6374</v>
      </c>
      <c r="O49" s="82">
        <f t="shared" si="2"/>
        <v>-2689.3600000000006</v>
      </c>
      <c r="P49" s="36">
        <v>6374</v>
      </c>
      <c r="Q49" s="100">
        <f t="shared" si="3"/>
        <v>100</v>
      </c>
    </row>
    <row r="50" spans="1:17" ht="12.75">
      <c r="A50" s="9" t="s">
        <v>120</v>
      </c>
      <c r="B50" s="7">
        <v>841</v>
      </c>
      <c r="C50" s="8" t="s">
        <v>17</v>
      </c>
      <c r="D50" s="8" t="s">
        <v>19</v>
      </c>
      <c r="E50" s="30" t="s">
        <v>163</v>
      </c>
      <c r="F50" s="8" t="s">
        <v>62</v>
      </c>
      <c r="G50" s="33">
        <v>30000</v>
      </c>
      <c r="H50" s="33">
        <v>30000</v>
      </c>
      <c r="I50" s="33">
        <v>30000</v>
      </c>
      <c r="J50" s="36">
        <v>30000</v>
      </c>
      <c r="K50" s="36">
        <v>30000</v>
      </c>
      <c r="L50" s="36">
        <v>18400</v>
      </c>
      <c r="M50" s="36">
        <v>18400</v>
      </c>
      <c r="N50" s="36">
        <v>18388.1</v>
      </c>
      <c r="O50" s="82">
        <f t="shared" si="2"/>
        <v>-11.900000000001455</v>
      </c>
      <c r="P50" s="36">
        <v>18388.1</v>
      </c>
      <c r="Q50" s="100">
        <f t="shared" si="3"/>
        <v>100</v>
      </c>
    </row>
    <row r="51" spans="1:17" ht="12.75">
      <c r="A51" s="9" t="s">
        <v>223</v>
      </c>
      <c r="B51" s="7">
        <v>841</v>
      </c>
      <c r="C51" s="8" t="s">
        <v>17</v>
      </c>
      <c r="D51" s="8" t="s">
        <v>19</v>
      </c>
      <c r="E51" s="30" t="s">
        <v>163</v>
      </c>
      <c r="F51" s="8" t="s">
        <v>222</v>
      </c>
      <c r="G51" s="33">
        <v>56536.64</v>
      </c>
      <c r="H51" s="33">
        <v>56536.64</v>
      </c>
      <c r="I51" s="33">
        <v>56536.64</v>
      </c>
      <c r="J51" s="36">
        <v>42585.56</v>
      </c>
      <c r="K51" s="36">
        <v>42585.56</v>
      </c>
      <c r="L51" s="36">
        <v>31585.56</v>
      </c>
      <c r="M51" s="36">
        <v>31585.56</v>
      </c>
      <c r="N51" s="36">
        <v>93585.56</v>
      </c>
      <c r="O51" s="82">
        <f t="shared" si="2"/>
        <v>62000</v>
      </c>
      <c r="P51" s="36">
        <v>93585.56</v>
      </c>
      <c r="Q51" s="100">
        <f t="shared" si="3"/>
        <v>100</v>
      </c>
    </row>
    <row r="52" spans="1:17" s="15" customFormat="1" ht="12.75">
      <c r="A52" s="17" t="s">
        <v>38</v>
      </c>
      <c r="B52" s="5">
        <v>841</v>
      </c>
      <c r="C52" s="6" t="s">
        <v>17</v>
      </c>
      <c r="D52" s="6" t="s">
        <v>41</v>
      </c>
      <c r="E52" s="21"/>
      <c r="F52" s="6"/>
      <c r="G52" s="32" t="e">
        <f>G53+G65+G73+R53</f>
        <v>#REF!</v>
      </c>
      <c r="H52" s="32" t="e">
        <f>H53+H65+H73+S53</f>
        <v>#REF!</v>
      </c>
      <c r="I52" s="32" t="e">
        <f>I53+I65+I73+T53</f>
        <v>#REF!</v>
      </c>
      <c r="J52" s="87" t="e">
        <f>J53+J65+J73+U53+J84</f>
        <v>#REF!</v>
      </c>
      <c r="K52" s="87" t="e">
        <f>K53+K65+K73+U53+K84+K69</f>
        <v>#REF!</v>
      </c>
      <c r="L52" s="87" t="e">
        <f>L53+L65+L73+V53+L84+L69</f>
        <v>#REF!</v>
      </c>
      <c r="M52" s="87" t="e">
        <f>M53+M65+M73+W53+M84+M69</f>
        <v>#REF!</v>
      </c>
      <c r="N52" s="87">
        <f>N53+N65+N73+X53+N84+N69</f>
        <v>6686365.600000001</v>
      </c>
      <c r="O52" s="82" t="e">
        <f t="shared" si="2"/>
        <v>#REF!</v>
      </c>
      <c r="P52" s="87">
        <f>P53+P65+P73+Z53+P84+P69</f>
        <v>6686365.600000001</v>
      </c>
      <c r="Q52" s="100">
        <f t="shared" si="3"/>
        <v>100</v>
      </c>
    </row>
    <row r="53" spans="1:17" ht="25.5">
      <c r="A53" s="9" t="s">
        <v>89</v>
      </c>
      <c r="B53" s="7">
        <v>841</v>
      </c>
      <c r="C53" s="8" t="s">
        <v>17</v>
      </c>
      <c r="D53" s="8" t="s">
        <v>41</v>
      </c>
      <c r="E53" s="30" t="s">
        <v>163</v>
      </c>
      <c r="F53" s="8"/>
      <c r="G53" s="33" t="e">
        <f aca="true" t="shared" si="20" ref="G53:N53">G54+G58+G61</f>
        <v>#REF!</v>
      </c>
      <c r="H53" s="33" t="e">
        <f t="shared" si="20"/>
        <v>#REF!</v>
      </c>
      <c r="I53" s="33" t="e">
        <f t="shared" si="20"/>
        <v>#REF!</v>
      </c>
      <c r="J53" s="36" t="e">
        <f t="shared" si="20"/>
        <v>#REF!</v>
      </c>
      <c r="K53" s="36" t="e">
        <f t="shared" si="20"/>
        <v>#REF!</v>
      </c>
      <c r="L53" s="36" t="e">
        <f t="shared" si="20"/>
        <v>#REF!</v>
      </c>
      <c r="M53" s="36" t="e">
        <f t="shared" si="20"/>
        <v>#REF!</v>
      </c>
      <c r="N53" s="36">
        <f t="shared" si="20"/>
        <v>2201775.35</v>
      </c>
      <c r="O53" s="82" t="e">
        <f t="shared" si="2"/>
        <v>#REF!</v>
      </c>
      <c r="P53" s="36">
        <f>P54+P58+P61</f>
        <v>2201775.35</v>
      </c>
      <c r="Q53" s="100">
        <f t="shared" si="3"/>
        <v>100</v>
      </c>
    </row>
    <row r="54" spans="1:17" ht="39.75" customHeight="1">
      <c r="A54" s="9" t="s">
        <v>84</v>
      </c>
      <c r="B54" s="7">
        <v>841</v>
      </c>
      <c r="C54" s="8" t="s">
        <v>17</v>
      </c>
      <c r="D54" s="8" t="s">
        <v>41</v>
      </c>
      <c r="E54" s="30" t="s">
        <v>163</v>
      </c>
      <c r="F54" s="8" t="s">
        <v>56</v>
      </c>
      <c r="G54" s="33" t="e">
        <f aca="true" t="shared" si="21" ref="G54:P54">G55</f>
        <v>#REF!</v>
      </c>
      <c r="H54" s="33" t="e">
        <f t="shared" si="21"/>
        <v>#REF!</v>
      </c>
      <c r="I54" s="33" t="e">
        <f t="shared" si="21"/>
        <v>#REF!</v>
      </c>
      <c r="J54" s="36" t="e">
        <f t="shared" si="21"/>
        <v>#REF!</v>
      </c>
      <c r="K54" s="36" t="e">
        <f t="shared" si="21"/>
        <v>#REF!</v>
      </c>
      <c r="L54" s="36" t="e">
        <f t="shared" si="21"/>
        <v>#REF!</v>
      </c>
      <c r="M54" s="36" t="e">
        <f t="shared" si="21"/>
        <v>#REF!</v>
      </c>
      <c r="N54" s="36">
        <f t="shared" si="21"/>
        <v>1925341.29</v>
      </c>
      <c r="O54" s="82" t="e">
        <f t="shared" si="2"/>
        <v>#REF!</v>
      </c>
      <c r="P54" s="36">
        <f t="shared" si="21"/>
        <v>1925341.29</v>
      </c>
      <c r="Q54" s="100">
        <f t="shared" si="3"/>
        <v>100</v>
      </c>
    </row>
    <row r="55" spans="1:17" ht="25.5">
      <c r="A55" s="9" t="s">
        <v>85</v>
      </c>
      <c r="B55" s="7">
        <v>841</v>
      </c>
      <c r="C55" s="8" t="s">
        <v>17</v>
      </c>
      <c r="D55" s="8" t="s">
        <v>41</v>
      </c>
      <c r="E55" s="30" t="s">
        <v>163</v>
      </c>
      <c r="F55" s="8" t="s">
        <v>81</v>
      </c>
      <c r="G55" s="33" t="e">
        <f>G56+G57+#REF!</f>
        <v>#REF!</v>
      </c>
      <c r="H55" s="33" t="e">
        <f>H56+H57+#REF!</f>
        <v>#REF!</v>
      </c>
      <c r="I55" s="33" t="e">
        <f>I56+I57+#REF!</f>
        <v>#REF!</v>
      </c>
      <c r="J55" s="36" t="e">
        <f>J56+J57+#REF!</f>
        <v>#REF!</v>
      </c>
      <c r="K55" s="36" t="e">
        <f>K56+K57+#REF!</f>
        <v>#REF!</v>
      </c>
      <c r="L55" s="36" t="e">
        <f>L56+L57+#REF!</f>
        <v>#REF!</v>
      </c>
      <c r="M55" s="36" t="e">
        <f>M56+M57+#REF!</f>
        <v>#REF!</v>
      </c>
      <c r="N55" s="36">
        <f>N56+N57</f>
        <v>1925341.29</v>
      </c>
      <c r="O55" s="36">
        <f>O56+O57</f>
        <v>85076.2900000001</v>
      </c>
      <c r="P55" s="36">
        <f>P56+P57</f>
        <v>1925341.29</v>
      </c>
      <c r="Q55" s="100">
        <f t="shared" si="3"/>
        <v>100</v>
      </c>
    </row>
    <row r="56" spans="1:17" ht="12.75">
      <c r="A56" s="9" t="s">
        <v>200</v>
      </c>
      <c r="B56" s="7">
        <v>841</v>
      </c>
      <c r="C56" s="8" t="s">
        <v>17</v>
      </c>
      <c r="D56" s="8" t="s">
        <v>41</v>
      </c>
      <c r="E56" s="30" t="s">
        <v>163</v>
      </c>
      <c r="F56" s="8" t="s">
        <v>130</v>
      </c>
      <c r="G56" s="33">
        <v>1440027</v>
      </c>
      <c r="H56" s="33">
        <v>1440027</v>
      </c>
      <c r="I56" s="33">
        <v>1440027</v>
      </c>
      <c r="J56" s="36">
        <v>1440027</v>
      </c>
      <c r="K56" s="36">
        <v>1440027</v>
      </c>
      <c r="L56" s="36">
        <v>1405377</v>
      </c>
      <c r="M56" s="36">
        <v>1405377</v>
      </c>
      <c r="N56" s="36">
        <v>1446447.61</v>
      </c>
      <c r="O56" s="82">
        <f t="shared" si="2"/>
        <v>41070.6100000001</v>
      </c>
      <c r="P56" s="36">
        <v>1446447.61</v>
      </c>
      <c r="Q56" s="100">
        <f t="shared" si="3"/>
        <v>100</v>
      </c>
    </row>
    <row r="57" spans="1:17" ht="37.5" customHeight="1">
      <c r="A57" s="9" t="s">
        <v>201</v>
      </c>
      <c r="B57" s="7">
        <v>841</v>
      </c>
      <c r="C57" s="8" t="s">
        <v>17</v>
      </c>
      <c r="D57" s="8" t="s">
        <v>41</v>
      </c>
      <c r="E57" s="30" t="s">
        <v>163</v>
      </c>
      <c r="F57" s="8" t="s">
        <v>199</v>
      </c>
      <c r="G57" s="33">
        <v>434888</v>
      </c>
      <c r="H57" s="33">
        <v>434888</v>
      </c>
      <c r="I57" s="33">
        <v>434888</v>
      </c>
      <c r="J57" s="36">
        <v>434888</v>
      </c>
      <c r="K57" s="36">
        <v>434888</v>
      </c>
      <c r="L57" s="36">
        <v>434888</v>
      </c>
      <c r="M57" s="36">
        <v>434888</v>
      </c>
      <c r="N57" s="36">
        <v>478893.68</v>
      </c>
      <c r="O57" s="82">
        <f t="shared" si="2"/>
        <v>44005.67999999999</v>
      </c>
      <c r="P57" s="36">
        <v>478893.68</v>
      </c>
      <c r="Q57" s="100">
        <f t="shared" si="3"/>
        <v>100</v>
      </c>
    </row>
    <row r="58" spans="1:17" ht="25.5">
      <c r="A58" s="9" t="s">
        <v>203</v>
      </c>
      <c r="B58" s="7">
        <v>841</v>
      </c>
      <c r="C58" s="8" t="s">
        <v>17</v>
      </c>
      <c r="D58" s="8" t="s">
        <v>41</v>
      </c>
      <c r="E58" s="30" t="s">
        <v>163</v>
      </c>
      <c r="F58" s="8" t="s">
        <v>57</v>
      </c>
      <c r="G58" s="33">
        <f aca="true" t="shared" si="22" ref="G58:P59">G59</f>
        <v>210000</v>
      </c>
      <c r="H58" s="33">
        <f t="shared" si="22"/>
        <v>210000</v>
      </c>
      <c r="I58" s="33">
        <f t="shared" si="22"/>
        <v>210000</v>
      </c>
      <c r="J58" s="36">
        <f t="shared" si="22"/>
        <v>240000</v>
      </c>
      <c r="K58" s="36">
        <f t="shared" si="22"/>
        <v>240000</v>
      </c>
      <c r="L58" s="36">
        <f t="shared" si="22"/>
        <v>274650</v>
      </c>
      <c r="M58" s="36">
        <f t="shared" si="22"/>
        <v>274650</v>
      </c>
      <c r="N58" s="36">
        <f t="shared" si="22"/>
        <v>267333.99</v>
      </c>
      <c r="O58" s="82">
        <f t="shared" si="2"/>
        <v>-7316.010000000009</v>
      </c>
      <c r="P58" s="36">
        <f t="shared" si="22"/>
        <v>267333.99</v>
      </c>
      <c r="Q58" s="100">
        <f t="shared" si="3"/>
        <v>100</v>
      </c>
    </row>
    <row r="59" spans="1:17" ht="25.5">
      <c r="A59" s="9" t="s">
        <v>204</v>
      </c>
      <c r="B59" s="7">
        <v>841</v>
      </c>
      <c r="C59" s="8" t="s">
        <v>17</v>
      </c>
      <c r="D59" s="8" t="s">
        <v>41</v>
      </c>
      <c r="E59" s="30" t="s">
        <v>163</v>
      </c>
      <c r="F59" s="8" t="s">
        <v>63</v>
      </c>
      <c r="G59" s="33">
        <f t="shared" si="22"/>
        <v>210000</v>
      </c>
      <c r="H59" s="33">
        <f t="shared" si="22"/>
        <v>210000</v>
      </c>
      <c r="I59" s="33">
        <f t="shared" si="22"/>
        <v>210000</v>
      </c>
      <c r="J59" s="36">
        <f t="shared" si="22"/>
        <v>240000</v>
      </c>
      <c r="K59" s="36">
        <f t="shared" si="22"/>
        <v>240000</v>
      </c>
      <c r="L59" s="36">
        <f t="shared" si="22"/>
        <v>274650</v>
      </c>
      <c r="M59" s="36">
        <f t="shared" si="22"/>
        <v>274650</v>
      </c>
      <c r="N59" s="36">
        <f t="shared" si="22"/>
        <v>267333.99</v>
      </c>
      <c r="O59" s="82">
        <f t="shared" si="2"/>
        <v>-7316.010000000009</v>
      </c>
      <c r="P59" s="36">
        <f t="shared" si="22"/>
        <v>267333.99</v>
      </c>
      <c r="Q59" s="100">
        <f t="shared" si="3"/>
        <v>100</v>
      </c>
    </row>
    <row r="60" spans="1:17" ht="25.5">
      <c r="A60" s="9" t="s">
        <v>132</v>
      </c>
      <c r="B60" s="7">
        <v>841</v>
      </c>
      <c r="C60" s="8" t="s">
        <v>17</v>
      </c>
      <c r="D60" s="8" t="s">
        <v>41</v>
      </c>
      <c r="E60" s="30" t="s">
        <v>163</v>
      </c>
      <c r="F60" s="8" t="s">
        <v>131</v>
      </c>
      <c r="G60" s="33">
        <v>210000</v>
      </c>
      <c r="H60" s="33">
        <v>210000</v>
      </c>
      <c r="I60" s="33">
        <v>210000</v>
      </c>
      <c r="J60" s="36">
        <v>240000</v>
      </c>
      <c r="K60" s="36">
        <v>240000</v>
      </c>
      <c r="L60" s="36">
        <v>274650</v>
      </c>
      <c r="M60" s="36">
        <v>274650</v>
      </c>
      <c r="N60" s="36">
        <v>267333.99</v>
      </c>
      <c r="O60" s="82">
        <f t="shared" si="2"/>
        <v>-7316.010000000009</v>
      </c>
      <c r="P60" s="36">
        <v>267333.99</v>
      </c>
      <c r="Q60" s="100">
        <f t="shared" si="3"/>
        <v>100</v>
      </c>
    </row>
    <row r="61" spans="1:17" ht="12.75">
      <c r="A61" s="9" t="s">
        <v>58</v>
      </c>
      <c r="B61" s="7">
        <v>841</v>
      </c>
      <c r="C61" s="8" t="s">
        <v>17</v>
      </c>
      <c r="D61" s="8" t="s">
        <v>41</v>
      </c>
      <c r="E61" s="30" t="s">
        <v>163</v>
      </c>
      <c r="F61" s="8" t="s">
        <v>60</v>
      </c>
      <c r="G61" s="33">
        <f aca="true" t="shared" si="23" ref="G61:P61">G62</f>
        <v>32650</v>
      </c>
      <c r="H61" s="33">
        <f t="shared" si="23"/>
        <v>32650</v>
      </c>
      <c r="I61" s="33">
        <f t="shared" si="23"/>
        <v>32650</v>
      </c>
      <c r="J61" s="36">
        <f t="shared" si="23"/>
        <v>32650</v>
      </c>
      <c r="K61" s="36">
        <f t="shared" si="23"/>
        <v>32650</v>
      </c>
      <c r="L61" s="36">
        <f t="shared" si="23"/>
        <v>32650</v>
      </c>
      <c r="M61" s="36">
        <f t="shared" si="23"/>
        <v>32650</v>
      </c>
      <c r="N61" s="36">
        <f t="shared" si="23"/>
        <v>9100.07</v>
      </c>
      <c r="O61" s="82">
        <f t="shared" si="2"/>
        <v>-23549.93</v>
      </c>
      <c r="P61" s="36">
        <f t="shared" si="23"/>
        <v>9100.07</v>
      </c>
      <c r="Q61" s="100">
        <f t="shared" si="3"/>
        <v>100</v>
      </c>
    </row>
    <row r="62" spans="1:17" ht="12.75">
      <c r="A62" s="9" t="s">
        <v>148</v>
      </c>
      <c r="B62" s="7">
        <v>841</v>
      </c>
      <c r="C62" s="8" t="s">
        <v>17</v>
      </c>
      <c r="D62" s="8" t="s">
        <v>41</v>
      </c>
      <c r="E62" s="30" t="s">
        <v>163</v>
      </c>
      <c r="F62" s="8" t="s">
        <v>147</v>
      </c>
      <c r="G62" s="33">
        <f aca="true" t="shared" si="24" ref="G62:L62">G63+G64</f>
        <v>32650</v>
      </c>
      <c r="H62" s="33">
        <f t="shared" si="24"/>
        <v>32650</v>
      </c>
      <c r="I62" s="33">
        <f t="shared" si="24"/>
        <v>32650</v>
      </c>
      <c r="J62" s="36">
        <f t="shared" si="24"/>
        <v>32650</v>
      </c>
      <c r="K62" s="36">
        <f t="shared" si="24"/>
        <v>32650</v>
      </c>
      <c r="L62" s="36">
        <f t="shared" si="24"/>
        <v>32650</v>
      </c>
      <c r="M62" s="36">
        <f>M63+M64</f>
        <v>32650</v>
      </c>
      <c r="N62" s="36">
        <f>N63+N64</f>
        <v>9100.07</v>
      </c>
      <c r="O62" s="82">
        <f t="shared" si="2"/>
        <v>-23549.93</v>
      </c>
      <c r="P62" s="36">
        <f>P63+P64</f>
        <v>9100.07</v>
      </c>
      <c r="Q62" s="100">
        <f t="shared" si="3"/>
        <v>100</v>
      </c>
    </row>
    <row r="63" spans="1:17" ht="16.5" customHeight="1">
      <c r="A63" s="9" t="s">
        <v>120</v>
      </c>
      <c r="B63" s="7">
        <v>841</v>
      </c>
      <c r="C63" s="8" t="s">
        <v>17</v>
      </c>
      <c r="D63" s="8" t="s">
        <v>41</v>
      </c>
      <c r="E63" s="30" t="s">
        <v>163</v>
      </c>
      <c r="F63" s="8" t="s">
        <v>62</v>
      </c>
      <c r="G63" s="33">
        <v>17000</v>
      </c>
      <c r="H63" s="33">
        <v>17000</v>
      </c>
      <c r="I63" s="33">
        <v>17000</v>
      </c>
      <c r="J63" s="36">
        <v>17000</v>
      </c>
      <c r="K63" s="36">
        <v>17000</v>
      </c>
      <c r="L63" s="36">
        <v>17000</v>
      </c>
      <c r="M63" s="36">
        <v>17000</v>
      </c>
      <c r="N63" s="36">
        <v>8078.12</v>
      </c>
      <c r="O63" s="82">
        <f t="shared" si="2"/>
        <v>-8921.880000000001</v>
      </c>
      <c r="P63" s="36">
        <v>8078.12</v>
      </c>
      <c r="Q63" s="100">
        <f t="shared" si="3"/>
        <v>100</v>
      </c>
    </row>
    <row r="64" spans="1:17" ht="16.5" customHeight="1">
      <c r="A64" s="9" t="s">
        <v>223</v>
      </c>
      <c r="B64" s="7">
        <v>841</v>
      </c>
      <c r="C64" s="8" t="s">
        <v>17</v>
      </c>
      <c r="D64" s="8" t="s">
        <v>41</v>
      </c>
      <c r="E64" s="30" t="s">
        <v>163</v>
      </c>
      <c r="F64" s="8" t="s">
        <v>222</v>
      </c>
      <c r="G64" s="33">
        <v>15650</v>
      </c>
      <c r="H64" s="33">
        <v>15650</v>
      </c>
      <c r="I64" s="33">
        <v>15650</v>
      </c>
      <c r="J64" s="36">
        <v>15650</v>
      </c>
      <c r="K64" s="36">
        <v>15650</v>
      </c>
      <c r="L64" s="36">
        <v>15650</v>
      </c>
      <c r="M64" s="36">
        <v>15650</v>
      </c>
      <c r="N64" s="36">
        <v>1021.95</v>
      </c>
      <c r="O64" s="82">
        <f t="shared" si="2"/>
        <v>-14628.05</v>
      </c>
      <c r="P64" s="36">
        <v>1021.95</v>
      </c>
      <c r="Q64" s="100">
        <f t="shared" si="3"/>
        <v>100</v>
      </c>
    </row>
    <row r="65" spans="1:17" ht="12.75">
      <c r="A65" s="9" t="s">
        <v>98</v>
      </c>
      <c r="B65" s="7">
        <v>841</v>
      </c>
      <c r="C65" s="8" t="s">
        <v>17</v>
      </c>
      <c r="D65" s="8" t="s">
        <v>41</v>
      </c>
      <c r="E65" s="30" t="s">
        <v>215</v>
      </c>
      <c r="F65" s="8"/>
      <c r="G65" s="33">
        <f aca="true" t="shared" si="25" ref="G65:P65">+G66</f>
        <v>3300000</v>
      </c>
      <c r="H65" s="33">
        <f t="shared" si="25"/>
        <v>3300000</v>
      </c>
      <c r="I65" s="33">
        <f t="shared" si="25"/>
        <v>3300000</v>
      </c>
      <c r="J65" s="36">
        <f t="shared" si="25"/>
        <v>3300000</v>
      </c>
      <c r="K65" s="36">
        <f t="shared" si="25"/>
        <v>3300000</v>
      </c>
      <c r="L65" s="36">
        <f t="shared" si="25"/>
        <v>3300000</v>
      </c>
      <c r="M65" s="36">
        <f t="shared" si="25"/>
        <v>3300000</v>
      </c>
      <c r="N65" s="36">
        <f t="shared" si="25"/>
        <v>3621444.05</v>
      </c>
      <c r="O65" s="82">
        <f t="shared" si="2"/>
        <v>321444.0499999998</v>
      </c>
      <c r="P65" s="36">
        <f t="shared" si="25"/>
        <v>3621444.05</v>
      </c>
      <c r="Q65" s="100">
        <f t="shared" si="3"/>
        <v>100</v>
      </c>
    </row>
    <row r="66" spans="1:17" ht="37.5" customHeight="1">
      <c r="A66" s="22" t="s">
        <v>123</v>
      </c>
      <c r="B66" s="7">
        <v>841</v>
      </c>
      <c r="C66" s="8" t="s">
        <v>17</v>
      </c>
      <c r="D66" s="8" t="s">
        <v>41</v>
      </c>
      <c r="E66" s="30" t="s">
        <v>215</v>
      </c>
      <c r="F66" s="8" t="s">
        <v>66</v>
      </c>
      <c r="G66" s="33">
        <f aca="true" t="shared" si="26" ref="G66:L66">G68</f>
        <v>3300000</v>
      </c>
      <c r="H66" s="33">
        <f t="shared" si="26"/>
        <v>3300000</v>
      </c>
      <c r="I66" s="33">
        <f t="shared" si="26"/>
        <v>3300000</v>
      </c>
      <c r="J66" s="36">
        <f t="shared" si="26"/>
        <v>3300000</v>
      </c>
      <c r="K66" s="36">
        <f t="shared" si="26"/>
        <v>3300000</v>
      </c>
      <c r="L66" s="36">
        <f t="shared" si="26"/>
        <v>3300000</v>
      </c>
      <c r="M66" s="36">
        <f>M68</f>
        <v>3300000</v>
      </c>
      <c r="N66" s="36">
        <f>N68</f>
        <v>3621444.05</v>
      </c>
      <c r="O66" s="82">
        <f aca="true" t="shared" si="27" ref="O66:O115">N66-M66</f>
        <v>321444.0499999998</v>
      </c>
      <c r="P66" s="36">
        <f>P68</f>
        <v>3621444.05</v>
      </c>
      <c r="Q66" s="100">
        <f aca="true" t="shared" si="28" ref="Q66:Q115">P66/N66*100</f>
        <v>100</v>
      </c>
    </row>
    <row r="67" spans="1:17" ht="18.75" customHeight="1">
      <c r="A67" s="22" t="s">
        <v>146</v>
      </c>
      <c r="B67" s="7">
        <v>841</v>
      </c>
      <c r="C67" s="8" t="s">
        <v>17</v>
      </c>
      <c r="D67" s="8" t="s">
        <v>41</v>
      </c>
      <c r="E67" s="30" t="s">
        <v>215</v>
      </c>
      <c r="F67" s="8" t="s">
        <v>145</v>
      </c>
      <c r="G67" s="33">
        <f aca="true" t="shared" si="29" ref="G67:P67">G68</f>
        <v>3300000</v>
      </c>
      <c r="H67" s="33">
        <f t="shared" si="29"/>
        <v>3300000</v>
      </c>
      <c r="I67" s="33">
        <f t="shared" si="29"/>
        <v>3300000</v>
      </c>
      <c r="J67" s="36">
        <f t="shared" si="29"/>
        <v>3300000</v>
      </c>
      <c r="K67" s="36">
        <f t="shared" si="29"/>
        <v>3300000</v>
      </c>
      <c r="L67" s="36">
        <f t="shared" si="29"/>
        <v>3300000</v>
      </c>
      <c r="M67" s="36">
        <f t="shared" si="29"/>
        <v>3300000</v>
      </c>
      <c r="N67" s="36">
        <f t="shared" si="29"/>
        <v>3621444.05</v>
      </c>
      <c r="O67" s="82">
        <f t="shared" si="27"/>
        <v>321444.0499999998</v>
      </c>
      <c r="P67" s="36">
        <f t="shared" si="29"/>
        <v>3621444.05</v>
      </c>
      <c r="Q67" s="100">
        <f t="shared" si="28"/>
        <v>100</v>
      </c>
    </row>
    <row r="68" spans="1:17" ht="39" customHeight="1">
      <c r="A68" s="22" t="s">
        <v>107</v>
      </c>
      <c r="B68" s="7">
        <v>841</v>
      </c>
      <c r="C68" s="8" t="s">
        <v>17</v>
      </c>
      <c r="D68" s="8" t="s">
        <v>41</v>
      </c>
      <c r="E68" s="30" t="s">
        <v>215</v>
      </c>
      <c r="F68" s="8" t="s">
        <v>67</v>
      </c>
      <c r="G68" s="33">
        <v>3300000</v>
      </c>
      <c r="H68" s="33">
        <v>3300000</v>
      </c>
      <c r="I68" s="33">
        <v>3300000</v>
      </c>
      <c r="J68" s="36">
        <v>3300000</v>
      </c>
      <c r="K68" s="36">
        <v>3300000</v>
      </c>
      <c r="L68" s="36">
        <v>3300000</v>
      </c>
      <c r="M68" s="36">
        <v>3300000</v>
      </c>
      <c r="N68" s="36">
        <v>3621444.05</v>
      </c>
      <c r="O68" s="82">
        <f t="shared" si="27"/>
        <v>321444.0499999998</v>
      </c>
      <c r="P68" s="36">
        <v>3621444.05</v>
      </c>
      <c r="Q68" s="100">
        <f t="shared" si="28"/>
        <v>100</v>
      </c>
    </row>
    <row r="69" spans="1:17" ht="39" customHeight="1">
      <c r="A69" s="22" t="s">
        <v>269</v>
      </c>
      <c r="B69" s="7">
        <v>841</v>
      </c>
      <c r="C69" s="8" t="s">
        <v>17</v>
      </c>
      <c r="D69" s="8" t="s">
        <v>41</v>
      </c>
      <c r="E69" s="30" t="s">
        <v>268</v>
      </c>
      <c r="F69" s="8"/>
      <c r="G69" s="33"/>
      <c r="H69" s="33"/>
      <c r="I69" s="33"/>
      <c r="J69" s="36"/>
      <c r="K69" s="36">
        <f aca="true" t="shared" si="30" ref="K69:P71">K70</f>
        <v>50000</v>
      </c>
      <c r="L69" s="36">
        <f t="shared" si="30"/>
        <v>50000</v>
      </c>
      <c r="M69" s="36">
        <f t="shared" si="30"/>
        <v>50000</v>
      </c>
      <c r="N69" s="36">
        <f t="shared" si="30"/>
        <v>50000</v>
      </c>
      <c r="O69" s="82">
        <f t="shared" si="27"/>
        <v>0</v>
      </c>
      <c r="P69" s="36">
        <f t="shared" si="30"/>
        <v>50000</v>
      </c>
      <c r="Q69" s="100">
        <f t="shared" si="28"/>
        <v>100</v>
      </c>
    </row>
    <row r="70" spans="1:17" ht="39" customHeight="1">
      <c r="A70" s="22" t="s">
        <v>123</v>
      </c>
      <c r="B70" s="7">
        <v>841</v>
      </c>
      <c r="C70" s="8" t="s">
        <v>17</v>
      </c>
      <c r="D70" s="8" t="s">
        <v>41</v>
      </c>
      <c r="E70" s="30" t="s">
        <v>268</v>
      </c>
      <c r="F70" s="8" t="s">
        <v>66</v>
      </c>
      <c r="G70" s="33"/>
      <c r="H70" s="33"/>
      <c r="I70" s="33"/>
      <c r="J70" s="36"/>
      <c r="K70" s="36">
        <f t="shared" si="30"/>
        <v>50000</v>
      </c>
      <c r="L70" s="36">
        <f t="shared" si="30"/>
        <v>50000</v>
      </c>
      <c r="M70" s="36">
        <f t="shared" si="30"/>
        <v>50000</v>
      </c>
      <c r="N70" s="36">
        <f t="shared" si="30"/>
        <v>50000</v>
      </c>
      <c r="O70" s="82">
        <f t="shared" si="27"/>
        <v>0</v>
      </c>
      <c r="P70" s="36">
        <f t="shared" si="30"/>
        <v>50000</v>
      </c>
      <c r="Q70" s="100">
        <f t="shared" si="28"/>
        <v>100</v>
      </c>
    </row>
    <row r="71" spans="1:17" ht="24" customHeight="1">
      <c r="A71" s="22" t="s">
        <v>146</v>
      </c>
      <c r="B71" s="7">
        <v>841</v>
      </c>
      <c r="C71" s="8" t="s">
        <v>17</v>
      </c>
      <c r="D71" s="8" t="s">
        <v>41</v>
      </c>
      <c r="E71" s="30" t="s">
        <v>268</v>
      </c>
      <c r="F71" s="8" t="s">
        <v>145</v>
      </c>
      <c r="G71" s="33"/>
      <c r="H71" s="33"/>
      <c r="I71" s="33"/>
      <c r="J71" s="36"/>
      <c r="K71" s="36">
        <f t="shared" si="30"/>
        <v>50000</v>
      </c>
      <c r="L71" s="36">
        <f t="shared" si="30"/>
        <v>50000</v>
      </c>
      <c r="M71" s="36">
        <f t="shared" si="30"/>
        <v>50000</v>
      </c>
      <c r="N71" s="36">
        <f t="shared" si="30"/>
        <v>50000</v>
      </c>
      <c r="O71" s="82">
        <f t="shared" si="27"/>
        <v>0</v>
      </c>
      <c r="P71" s="36">
        <f t="shared" si="30"/>
        <v>50000</v>
      </c>
      <c r="Q71" s="100">
        <f t="shared" si="28"/>
        <v>100</v>
      </c>
    </row>
    <row r="72" spans="1:17" ht="28.5" customHeight="1">
      <c r="A72" s="22" t="s">
        <v>220</v>
      </c>
      <c r="B72" s="7">
        <v>841</v>
      </c>
      <c r="C72" s="8" t="s">
        <v>17</v>
      </c>
      <c r="D72" s="8" t="s">
        <v>41</v>
      </c>
      <c r="E72" s="30" t="s">
        <v>268</v>
      </c>
      <c r="F72" s="8" t="s">
        <v>214</v>
      </c>
      <c r="G72" s="33"/>
      <c r="H72" s="33"/>
      <c r="I72" s="33"/>
      <c r="J72" s="36"/>
      <c r="K72" s="36">
        <v>50000</v>
      </c>
      <c r="L72" s="36">
        <v>50000</v>
      </c>
      <c r="M72" s="36">
        <v>50000</v>
      </c>
      <c r="N72" s="36">
        <v>50000</v>
      </c>
      <c r="O72" s="82">
        <f t="shared" si="27"/>
        <v>0</v>
      </c>
      <c r="P72" s="36">
        <v>50000</v>
      </c>
      <c r="Q72" s="100">
        <f t="shared" si="28"/>
        <v>100</v>
      </c>
    </row>
    <row r="73" spans="1:18" ht="88.5" customHeight="1">
      <c r="A73" s="22" t="s">
        <v>112</v>
      </c>
      <c r="B73" s="7">
        <v>841</v>
      </c>
      <c r="C73" s="8" t="s">
        <v>17</v>
      </c>
      <c r="D73" s="8" t="s">
        <v>41</v>
      </c>
      <c r="E73" s="30" t="s">
        <v>164</v>
      </c>
      <c r="F73" s="8"/>
      <c r="G73" s="33">
        <f aca="true" t="shared" si="31" ref="G73:L73">G74+G78</f>
        <v>300792</v>
      </c>
      <c r="H73" s="33">
        <f t="shared" si="31"/>
        <v>300792</v>
      </c>
      <c r="I73" s="33">
        <f t="shared" si="31"/>
        <v>300792</v>
      </c>
      <c r="J73" s="36">
        <f t="shared" si="31"/>
        <v>300792</v>
      </c>
      <c r="K73" s="36">
        <f t="shared" si="31"/>
        <v>300792</v>
      </c>
      <c r="L73" s="36">
        <f t="shared" si="31"/>
        <v>300792</v>
      </c>
      <c r="M73" s="36">
        <f>M74+M78</f>
        <v>300792</v>
      </c>
      <c r="N73" s="36">
        <f>N74+N78+N81</f>
        <v>300992</v>
      </c>
      <c r="O73" s="82">
        <f t="shared" si="27"/>
        <v>200</v>
      </c>
      <c r="P73" s="36">
        <f>P74+P78+P81</f>
        <v>300992</v>
      </c>
      <c r="Q73" s="100">
        <f t="shared" si="28"/>
        <v>100</v>
      </c>
      <c r="R73" s="94"/>
    </row>
    <row r="74" spans="1:17" ht="37.5" customHeight="1">
      <c r="A74" s="9" t="s">
        <v>84</v>
      </c>
      <c r="B74" s="7">
        <v>841</v>
      </c>
      <c r="C74" s="8" t="s">
        <v>17</v>
      </c>
      <c r="D74" s="8" t="s">
        <v>41</v>
      </c>
      <c r="E74" s="30" t="s">
        <v>164</v>
      </c>
      <c r="F74" s="8" t="s">
        <v>56</v>
      </c>
      <c r="G74" s="33">
        <f aca="true" t="shared" si="32" ref="G74:P74">G75</f>
        <v>276627</v>
      </c>
      <c r="H74" s="33">
        <f t="shared" si="32"/>
        <v>276627</v>
      </c>
      <c r="I74" s="33">
        <f t="shared" si="32"/>
        <v>276627</v>
      </c>
      <c r="J74" s="36">
        <f t="shared" si="32"/>
        <v>276627</v>
      </c>
      <c r="K74" s="36">
        <f t="shared" si="32"/>
        <v>276627</v>
      </c>
      <c r="L74" s="36">
        <f t="shared" si="32"/>
        <v>276627</v>
      </c>
      <c r="M74" s="36">
        <f t="shared" si="32"/>
        <v>276627</v>
      </c>
      <c r="N74" s="36">
        <f t="shared" si="32"/>
        <v>279527.64</v>
      </c>
      <c r="O74" s="82">
        <f t="shared" si="27"/>
        <v>2900.640000000014</v>
      </c>
      <c r="P74" s="36">
        <f t="shared" si="32"/>
        <v>279527.64</v>
      </c>
      <c r="Q74" s="100">
        <f t="shared" si="28"/>
        <v>100</v>
      </c>
    </row>
    <row r="75" spans="1:17" ht="26.25" customHeight="1">
      <c r="A75" s="9" t="s">
        <v>85</v>
      </c>
      <c r="B75" s="7">
        <v>841</v>
      </c>
      <c r="C75" s="8" t="s">
        <v>17</v>
      </c>
      <c r="D75" s="8" t="s">
        <v>41</v>
      </c>
      <c r="E75" s="30" t="s">
        <v>164</v>
      </c>
      <c r="F75" s="8" t="s">
        <v>81</v>
      </c>
      <c r="G75" s="33">
        <f aca="true" t="shared" si="33" ref="G75:L75">G76+G77</f>
        <v>276627</v>
      </c>
      <c r="H75" s="33">
        <f t="shared" si="33"/>
        <v>276627</v>
      </c>
      <c r="I75" s="33">
        <f t="shared" si="33"/>
        <v>276627</v>
      </c>
      <c r="J75" s="36">
        <f t="shared" si="33"/>
        <v>276627</v>
      </c>
      <c r="K75" s="36">
        <f t="shared" si="33"/>
        <v>276627</v>
      </c>
      <c r="L75" s="36">
        <f t="shared" si="33"/>
        <v>276627</v>
      </c>
      <c r="M75" s="36">
        <f>M76+M77</f>
        <v>276627</v>
      </c>
      <c r="N75" s="36">
        <f>N76+N77</f>
        <v>279527.64</v>
      </c>
      <c r="O75" s="82">
        <f t="shared" si="27"/>
        <v>2900.640000000014</v>
      </c>
      <c r="P75" s="36">
        <f>P76+P77</f>
        <v>279527.64</v>
      </c>
      <c r="Q75" s="100">
        <f t="shared" si="28"/>
        <v>100</v>
      </c>
    </row>
    <row r="76" spans="1:17" ht="15.75" customHeight="1">
      <c r="A76" s="9" t="s">
        <v>200</v>
      </c>
      <c r="B76" s="7">
        <v>841</v>
      </c>
      <c r="C76" s="8" t="s">
        <v>17</v>
      </c>
      <c r="D76" s="8" t="s">
        <v>41</v>
      </c>
      <c r="E76" s="30" t="s">
        <v>164</v>
      </c>
      <c r="F76" s="8" t="s">
        <v>130</v>
      </c>
      <c r="G76" s="33">
        <v>212462</v>
      </c>
      <c r="H76" s="33">
        <v>212462</v>
      </c>
      <c r="I76" s="33">
        <v>212462</v>
      </c>
      <c r="J76" s="36">
        <v>212462</v>
      </c>
      <c r="K76" s="36">
        <v>212462</v>
      </c>
      <c r="L76" s="36">
        <v>212462</v>
      </c>
      <c r="M76" s="36">
        <v>212462</v>
      </c>
      <c r="N76" s="36">
        <v>216008.47</v>
      </c>
      <c r="O76" s="82">
        <f t="shared" si="27"/>
        <v>3546.470000000001</v>
      </c>
      <c r="P76" s="36">
        <v>216008.47</v>
      </c>
      <c r="Q76" s="100">
        <f t="shared" si="28"/>
        <v>100</v>
      </c>
    </row>
    <row r="77" spans="1:17" ht="39" customHeight="1">
      <c r="A77" s="9" t="s">
        <v>201</v>
      </c>
      <c r="B77" s="7">
        <v>841</v>
      </c>
      <c r="C77" s="8" t="s">
        <v>17</v>
      </c>
      <c r="D77" s="8" t="s">
        <v>41</v>
      </c>
      <c r="E77" s="30" t="s">
        <v>164</v>
      </c>
      <c r="F77" s="8" t="s">
        <v>199</v>
      </c>
      <c r="G77" s="33">
        <v>64165</v>
      </c>
      <c r="H77" s="33">
        <v>64165</v>
      </c>
      <c r="I77" s="33">
        <v>64165</v>
      </c>
      <c r="J77" s="36">
        <v>64165</v>
      </c>
      <c r="K77" s="36">
        <v>64165</v>
      </c>
      <c r="L77" s="36">
        <v>64165</v>
      </c>
      <c r="M77" s="36">
        <v>64165</v>
      </c>
      <c r="N77" s="36">
        <v>63519.17</v>
      </c>
      <c r="O77" s="82">
        <f t="shared" si="27"/>
        <v>-645.8300000000017</v>
      </c>
      <c r="P77" s="36">
        <v>63519.17</v>
      </c>
      <c r="Q77" s="100">
        <f t="shared" si="28"/>
        <v>100</v>
      </c>
    </row>
    <row r="78" spans="1:17" ht="26.25" customHeight="1">
      <c r="A78" s="9" t="s">
        <v>203</v>
      </c>
      <c r="B78" s="7">
        <v>841</v>
      </c>
      <c r="C78" s="8" t="s">
        <v>17</v>
      </c>
      <c r="D78" s="8" t="s">
        <v>41</v>
      </c>
      <c r="E78" s="30" t="s">
        <v>164</v>
      </c>
      <c r="F78" s="8" t="s">
        <v>57</v>
      </c>
      <c r="G78" s="33">
        <f aca="true" t="shared" si="34" ref="G78:P79">G79</f>
        <v>24165</v>
      </c>
      <c r="H78" s="33">
        <f t="shared" si="34"/>
        <v>24165</v>
      </c>
      <c r="I78" s="33">
        <f t="shared" si="34"/>
        <v>24165</v>
      </c>
      <c r="J78" s="36">
        <f t="shared" si="34"/>
        <v>24165</v>
      </c>
      <c r="K78" s="36">
        <f t="shared" si="34"/>
        <v>24165</v>
      </c>
      <c r="L78" s="36">
        <f t="shared" si="34"/>
        <v>24165</v>
      </c>
      <c r="M78" s="36">
        <f t="shared" si="34"/>
        <v>24165</v>
      </c>
      <c r="N78" s="36">
        <f>N79</f>
        <v>21264.36</v>
      </c>
      <c r="O78" s="82">
        <f t="shared" si="27"/>
        <v>-2900.6399999999994</v>
      </c>
      <c r="P78" s="36">
        <f>P79</f>
        <v>21264.36</v>
      </c>
      <c r="Q78" s="100">
        <f t="shared" si="28"/>
        <v>100</v>
      </c>
    </row>
    <row r="79" spans="1:17" ht="26.25" customHeight="1">
      <c r="A79" s="9" t="s">
        <v>204</v>
      </c>
      <c r="B79" s="7">
        <v>841</v>
      </c>
      <c r="C79" s="8" t="s">
        <v>17</v>
      </c>
      <c r="D79" s="8" t="s">
        <v>41</v>
      </c>
      <c r="E79" s="30" t="s">
        <v>164</v>
      </c>
      <c r="F79" s="8" t="s">
        <v>63</v>
      </c>
      <c r="G79" s="33">
        <f t="shared" si="34"/>
        <v>24165</v>
      </c>
      <c r="H79" s="33">
        <f t="shared" si="34"/>
        <v>24165</v>
      </c>
      <c r="I79" s="33">
        <f t="shared" si="34"/>
        <v>24165</v>
      </c>
      <c r="J79" s="36">
        <f t="shared" si="34"/>
        <v>24165</v>
      </c>
      <c r="K79" s="36">
        <f t="shared" si="34"/>
        <v>24165</v>
      </c>
      <c r="L79" s="36">
        <f t="shared" si="34"/>
        <v>24165</v>
      </c>
      <c r="M79" s="36">
        <f t="shared" si="34"/>
        <v>24165</v>
      </c>
      <c r="N79" s="36">
        <f t="shared" si="34"/>
        <v>21264.36</v>
      </c>
      <c r="O79" s="82">
        <f t="shared" si="27"/>
        <v>-2900.6399999999994</v>
      </c>
      <c r="P79" s="36">
        <f t="shared" si="34"/>
        <v>21264.36</v>
      </c>
      <c r="Q79" s="100">
        <f t="shared" si="28"/>
        <v>100</v>
      </c>
    </row>
    <row r="80" spans="1:17" ht="26.25" customHeight="1">
      <c r="A80" s="9" t="s">
        <v>132</v>
      </c>
      <c r="B80" s="7">
        <v>841</v>
      </c>
      <c r="C80" s="8" t="s">
        <v>17</v>
      </c>
      <c r="D80" s="8" t="s">
        <v>41</v>
      </c>
      <c r="E80" s="30" t="s">
        <v>164</v>
      </c>
      <c r="F80" s="8" t="s">
        <v>131</v>
      </c>
      <c r="G80" s="33">
        <v>24165</v>
      </c>
      <c r="H80" s="33">
        <v>24165</v>
      </c>
      <c r="I80" s="33">
        <v>24165</v>
      </c>
      <c r="J80" s="36">
        <v>24165</v>
      </c>
      <c r="K80" s="36">
        <v>24165</v>
      </c>
      <c r="L80" s="36">
        <v>24165</v>
      </c>
      <c r="M80" s="36">
        <v>24165</v>
      </c>
      <c r="N80" s="36">
        <v>21264.36</v>
      </c>
      <c r="O80" s="82">
        <f t="shared" si="27"/>
        <v>-2900.6399999999994</v>
      </c>
      <c r="P80" s="36">
        <v>21264.36</v>
      </c>
      <c r="Q80" s="100">
        <f t="shared" si="28"/>
        <v>100</v>
      </c>
    </row>
    <row r="81" spans="1:17" ht="78.75" customHeight="1">
      <c r="A81" s="9" t="s">
        <v>78</v>
      </c>
      <c r="B81" s="7">
        <v>842</v>
      </c>
      <c r="C81" s="8" t="s">
        <v>17</v>
      </c>
      <c r="D81" s="8" t="s">
        <v>41</v>
      </c>
      <c r="E81" s="30" t="s">
        <v>164</v>
      </c>
      <c r="F81" s="8"/>
      <c r="G81" s="33">
        <f aca="true" t="shared" si="35" ref="G81:P82">G82</f>
        <v>200</v>
      </c>
      <c r="H81" s="33">
        <f t="shared" si="35"/>
        <v>200</v>
      </c>
      <c r="I81" s="33">
        <f t="shared" si="35"/>
        <v>200</v>
      </c>
      <c r="J81" s="36">
        <f t="shared" si="35"/>
        <v>200</v>
      </c>
      <c r="K81" s="36">
        <f t="shared" si="35"/>
        <v>200</v>
      </c>
      <c r="L81" s="36">
        <f t="shared" si="35"/>
        <v>200</v>
      </c>
      <c r="M81" s="36">
        <f t="shared" si="35"/>
        <v>0</v>
      </c>
      <c r="N81" s="36">
        <f t="shared" si="35"/>
        <v>200</v>
      </c>
      <c r="O81" s="82">
        <f t="shared" si="27"/>
        <v>200</v>
      </c>
      <c r="P81" s="36">
        <f t="shared" si="35"/>
        <v>200</v>
      </c>
      <c r="Q81" s="100">
        <f t="shared" si="28"/>
        <v>100</v>
      </c>
    </row>
    <row r="82" spans="1:17" ht="12.75">
      <c r="A82" s="9" t="s">
        <v>71</v>
      </c>
      <c r="B82" s="7">
        <v>842</v>
      </c>
      <c r="C82" s="8" t="s">
        <v>17</v>
      </c>
      <c r="D82" s="8" t="s">
        <v>41</v>
      </c>
      <c r="E82" s="30" t="s">
        <v>164</v>
      </c>
      <c r="F82" s="8" t="s">
        <v>29</v>
      </c>
      <c r="G82" s="33">
        <f t="shared" si="35"/>
        <v>200</v>
      </c>
      <c r="H82" s="33">
        <f t="shared" si="35"/>
        <v>200</v>
      </c>
      <c r="I82" s="33">
        <f t="shared" si="35"/>
        <v>200</v>
      </c>
      <c r="J82" s="36">
        <f t="shared" si="35"/>
        <v>200</v>
      </c>
      <c r="K82" s="36">
        <f t="shared" si="35"/>
        <v>200</v>
      </c>
      <c r="L82" s="36">
        <f t="shared" si="35"/>
        <v>200</v>
      </c>
      <c r="M82" s="36">
        <f t="shared" si="35"/>
        <v>0</v>
      </c>
      <c r="N82" s="36">
        <f t="shared" si="35"/>
        <v>200</v>
      </c>
      <c r="O82" s="82">
        <f t="shared" si="27"/>
        <v>200</v>
      </c>
      <c r="P82" s="36">
        <f t="shared" si="35"/>
        <v>200</v>
      </c>
      <c r="Q82" s="100">
        <f t="shared" si="28"/>
        <v>100</v>
      </c>
    </row>
    <row r="83" spans="1:17" ht="12.75">
      <c r="A83" s="9" t="s">
        <v>73</v>
      </c>
      <c r="B83" s="7">
        <v>842</v>
      </c>
      <c r="C83" s="8" t="s">
        <v>17</v>
      </c>
      <c r="D83" s="8" t="s">
        <v>41</v>
      </c>
      <c r="E83" s="30" t="s">
        <v>164</v>
      </c>
      <c r="F83" s="8" t="s">
        <v>72</v>
      </c>
      <c r="G83" s="33">
        <v>200</v>
      </c>
      <c r="H83" s="33">
        <v>200</v>
      </c>
      <c r="I83" s="33">
        <v>200</v>
      </c>
      <c r="J83" s="36">
        <v>200</v>
      </c>
      <c r="K83" s="36">
        <v>200</v>
      </c>
      <c r="L83" s="36">
        <v>200</v>
      </c>
      <c r="M83" s="36"/>
      <c r="N83" s="36">
        <v>200</v>
      </c>
      <c r="O83" s="82">
        <f t="shared" si="27"/>
        <v>200</v>
      </c>
      <c r="P83" s="36">
        <v>200</v>
      </c>
      <c r="Q83" s="100">
        <f t="shared" si="28"/>
        <v>100</v>
      </c>
    </row>
    <row r="84" spans="1:17" ht="26.25" customHeight="1">
      <c r="A84" s="17" t="s">
        <v>264</v>
      </c>
      <c r="B84" s="5">
        <v>841</v>
      </c>
      <c r="C84" s="6" t="s">
        <v>17</v>
      </c>
      <c r="D84" s="6" t="s">
        <v>41</v>
      </c>
      <c r="E84" s="35" t="s">
        <v>263</v>
      </c>
      <c r="F84" s="6"/>
      <c r="G84" s="32"/>
      <c r="H84" s="32"/>
      <c r="I84" s="32"/>
      <c r="J84" s="87">
        <f aca="true" t="shared" si="36" ref="J84:P86">J85</f>
        <v>517503</v>
      </c>
      <c r="K84" s="87">
        <f t="shared" si="36"/>
        <v>517503</v>
      </c>
      <c r="L84" s="87">
        <f t="shared" si="36"/>
        <v>517503</v>
      </c>
      <c r="M84" s="87">
        <f t="shared" si="36"/>
        <v>517503</v>
      </c>
      <c r="N84" s="87">
        <f t="shared" si="36"/>
        <v>512154.2</v>
      </c>
      <c r="O84" s="82">
        <f t="shared" si="27"/>
        <v>-5348.799999999988</v>
      </c>
      <c r="P84" s="87">
        <f t="shared" si="36"/>
        <v>512154.2</v>
      </c>
      <c r="Q84" s="100">
        <f t="shared" si="28"/>
        <v>100</v>
      </c>
    </row>
    <row r="85" spans="1:17" ht="26.25" customHeight="1">
      <c r="A85" s="9" t="s">
        <v>203</v>
      </c>
      <c r="B85" s="7">
        <v>841</v>
      </c>
      <c r="C85" s="8" t="s">
        <v>17</v>
      </c>
      <c r="D85" s="8" t="s">
        <v>41</v>
      </c>
      <c r="E85" s="30" t="s">
        <v>263</v>
      </c>
      <c r="F85" s="8" t="s">
        <v>57</v>
      </c>
      <c r="G85" s="33"/>
      <c r="H85" s="33"/>
      <c r="I85" s="33"/>
      <c r="J85" s="36">
        <f t="shared" si="36"/>
        <v>517503</v>
      </c>
      <c r="K85" s="36">
        <f t="shared" si="36"/>
        <v>517503</v>
      </c>
      <c r="L85" s="36">
        <f t="shared" si="36"/>
        <v>517503</v>
      </c>
      <c r="M85" s="36">
        <f t="shared" si="36"/>
        <v>517503</v>
      </c>
      <c r="N85" s="36">
        <f t="shared" si="36"/>
        <v>512154.2</v>
      </c>
      <c r="O85" s="82">
        <f t="shared" si="27"/>
        <v>-5348.799999999988</v>
      </c>
      <c r="P85" s="36">
        <f t="shared" si="36"/>
        <v>512154.2</v>
      </c>
      <c r="Q85" s="100">
        <f t="shared" si="28"/>
        <v>100</v>
      </c>
    </row>
    <row r="86" spans="1:17" ht="26.25" customHeight="1">
      <c r="A86" s="9" t="s">
        <v>204</v>
      </c>
      <c r="B86" s="7">
        <v>841</v>
      </c>
      <c r="C86" s="8" t="s">
        <v>17</v>
      </c>
      <c r="D86" s="8" t="s">
        <v>41</v>
      </c>
      <c r="E86" s="30" t="s">
        <v>263</v>
      </c>
      <c r="F86" s="8" t="s">
        <v>63</v>
      </c>
      <c r="G86" s="33"/>
      <c r="H86" s="33"/>
      <c r="I86" s="33"/>
      <c r="J86" s="36">
        <f t="shared" si="36"/>
        <v>517503</v>
      </c>
      <c r="K86" s="36">
        <f t="shared" si="36"/>
        <v>517503</v>
      </c>
      <c r="L86" s="36">
        <f t="shared" si="36"/>
        <v>517503</v>
      </c>
      <c r="M86" s="36">
        <f t="shared" si="36"/>
        <v>517503</v>
      </c>
      <c r="N86" s="36">
        <f t="shared" si="36"/>
        <v>512154.2</v>
      </c>
      <c r="O86" s="82">
        <f t="shared" si="27"/>
        <v>-5348.799999999988</v>
      </c>
      <c r="P86" s="36">
        <f t="shared" si="36"/>
        <v>512154.2</v>
      </c>
      <c r="Q86" s="100">
        <f t="shared" si="28"/>
        <v>100</v>
      </c>
    </row>
    <row r="87" spans="1:17" ht="27.75" customHeight="1">
      <c r="A87" s="9" t="s">
        <v>132</v>
      </c>
      <c r="B87" s="7">
        <v>841</v>
      </c>
      <c r="C87" s="8" t="s">
        <v>17</v>
      </c>
      <c r="D87" s="8" t="s">
        <v>41</v>
      </c>
      <c r="E87" s="30" t="s">
        <v>263</v>
      </c>
      <c r="F87" s="8" t="s">
        <v>131</v>
      </c>
      <c r="G87" s="33"/>
      <c r="H87" s="33"/>
      <c r="I87" s="33"/>
      <c r="J87" s="36">
        <v>517503</v>
      </c>
      <c r="K87" s="36">
        <v>517503</v>
      </c>
      <c r="L87" s="36">
        <v>517503</v>
      </c>
      <c r="M87" s="36">
        <v>517503</v>
      </c>
      <c r="N87" s="36">
        <v>512154.2</v>
      </c>
      <c r="O87" s="82">
        <f t="shared" si="27"/>
        <v>-5348.799999999988</v>
      </c>
      <c r="P87" s="36">
        <v>512154.2</v>
      </c>
      <c r="Q87" s="100">
        <f t="shared" si="28"/>
        <v>100</v>
      </c>
    </row>
    <row r="88" spans="1:17" ht="18.75" customHeight="1">
      <c r="A88" s="17" t="s">
        <v>54</v>
      </c>
      <c r="B88" s="7">
        <v>841</v>
      </c>
      <c r="C88" s="6" t="s">
        <v>25</v>
      </c>
      <c r="D88" s="6" t="s">
        <v>44</v>
      </c>
      <c r="E88" s="35"/>
      <c r="F88" s="6"/>
      <c r="G88" s="33"/>
      <c r="H88" s="33"/>
      <c r="I88" s="33"/>
      <c r="J88" s="36"/>
      <c r="K88" s="36"/>
      <c r="L88" s="87">
        <f aca="true" t="shared" si="37" ref="L88:P91">L89</f>
        <v>251843</v>
      </c>
      <c r="M88" s="87">
        <f t="shared" si="37"/>
        <v>251843</v>
      </c>
      <c r="N88" s="87">
        <f t="shared" si="37"/>
        <v>251843</v>
      </c>
      <c r="O88" s="82">
        <f t="shared" si="27"/>
        <v>0</v>
      </c>
      <c r="P88" s="87">
        <f t="shared" si="37"/>
        <v>251843</v>
      </c>
      <c r="Q88" s="100">
        <f t="shared" si="28"/>
        <v>100</v>
      </c>
    </row>
    <row r="89" spans="1:17" ht="17.25" customHeight="1">
      <c r="A89" s="9" t="s">
        <v>55</v>
      </c>
      <c r="B89" s="7">
        <v>841</v>
      </c>
      <c r="C89" s="8" t="s">
        <v>25</v>
      </c>
      <c r="D89" s="8" t="s">
        <v>18</v>
      </c>
      <c r="E89" s="30"/>
      <c r="F89" s="8"/>
      <c r="G89" s="33"/>
      <c r="H89" s="33"/>
      <c r="I89" s="33"/>
      <c r="J89" s="36"/>
      <c r="K89" s="36"/>
      <c r="L89" s="36">
        <f t="shared" si="37"/>
        <v>251843</v>
      </c>
      <c r="M89" s="36">
        <f t="shared" si="37"/>
        <v>251843</v>
      </c>
      <c r="N89" s="36">
        <f t="shared" si="37"/>
        <v>251843</v>
      </c>
      <c r="O89" s="82">
        <f t="shared" si="27"/>
        <v>0</v>
      </c>
      <c r="P89" s="36">
        <f t="shared" si="37"/>
        <v>251843</v>
      </c>
      <c r="Q89" s="100">
        <f t="shared" si="28"/>
        <v>100</v>
      </c>
    </row>
    <row r="90" spans="1:17" ht="26.25" customHeight="1">
      <c r="A90" s="9" t="s">
        <v>113</v>
      </c>
      <c r="B90" s="7">
        <v>841</v>
      </c>
      <c r="C90" s="8" t="s">
        <v>25</v>
      </c>
      <c r="D90" s="8" t="s">
        <v>18</v>
      </c>
      <c r="E90" s="30" t="s">
        <v>186</v>
      </c>
      <c r="F90" s="8"/>
      <c r="G90" s="33"/>
      <c r="H90" s="33"/>
      <c r="I90" s="33"/>
      <c r="J90" s="36"/>
      <c r="K90" s="36"/>
      <c r="L90" s="36">
        <f t="shared" si="37"/>
        <v>251843</v>
      </c>
      <c r="M90" s="36">
        <f t="shared" si="37"/>
        <v>251843</v>
      </c>
      <c r="N90" s="36">
        <f t="shared" si="37"/>
        <v>251843</v>
      </c>
      <c r="O90" s="82">
        <f t="shared" si="27"/>
        <v>0</v>
      </c>
      <c r="P90" s="36">
        <f t="shared" si="37"/>
        <v>251843</v>
      </c>
      <c r="Q90" s="100">
        <f t="shared" si="28"/>
        <v>100</v>
      </c>
    </row>
    <row r="91" spans="1:17" ht="16.5" customHeight="1">
      <c r="A91" s="9" t="s">
        <v>71</v>
      </c>
      <c r="B91" s="7">
        <v>841</v>
      </c>
      <c r="C91" s="8" t="s">
        <v>25</v>
      </c>
      <c r="D91" s="8" t="s">
        <v>18</v>
      </c>
      <c r="E91" s="30" t="s">
        <v>186</v>
      </c>
      <c r="F91" s="8" t="s">
        <v>29</v>
      </c>
      <c r="G91" s="33"/>
      <c r="H91" s="33"/>
      <c r="I91" s="33"/>
      <c r="J91" s="36"/>
      <c r="K91" s="36"/>
      <c r="L91" s="36">
        <f t="shared" si="37"/>
        <v>251843</v>
      </c>
      <c r="M91" s="36">
        <f t="shared" si="37"/>
        <v>251843</v>
      </c>
      <c r="N91" s="36">
        <f t="shared" si="37"/>
        <v>251843</v>
      </c>
      <c r="O91" s="82">
        <f t="shared" si="27"/>
        <v>0</v>
      </c>
      <c r="P91" s="36">
        <f t="shared" si="37"/>
        <v>251843</v>
      </c>
      <c r="Q91" s="100">
        <f t="shared" si="28"/>
        <v>100</v>
      </c>
    </row>
    <row r="92" spans="1:17" ht="16.5" customHeight="1">
      <c r="A92" s="9" t="s">
        <v>73</v>
      </c>
      <c r="B92" s="7">
        <v>841</v>
      </c>
      <c r="C92" s="8" t="s">
        <v>25</v>
      </c>
      <c r="D92" s="8" t="s">
        <v>18</v>
      </c>
      <c r="E92" s="30" t="s">
        <v>186</v>
      </c>
      <c r="F92" s="8" t="s">
        <v>72</v>
      </c>
      <c r="G92" s="33"/>
      <c r="H92" s="33"/>
      <c r="I92" s="33"/>
      <c r="J92" s="36"/>
      <c r="K92" s="36"/>
      <c r="L92" s="36">
        <v>251843</v>
      </c>
      <c r="M92" s="36">
        <v>251843</v>
      </c>
      <c r="N92" s="36">
        <v>251843</v>
      </c>
      <c r="O92" s="82">
        <f t="shared" si="27"/>
        <v>0</v>
      </c>
      <c r="P92" s="36">
        <v>251843</v>
      </c>
      <c r="Q92" s="100">
        <f t="shared" si="28"/>
        <v>100</v>
      </c>
    </row>
    <row r="93" spans="1:17" ht="25.5">
      <c r="A93" s="17" t="s">
        <v>3</v>
      </c>
      <c r="B93" s="5">
        <v>841</v>
      </c>
      <c r="C93" s="6" t="s">
        <v>18</v>
      </c>
      <c r="D93" s="6"/>
      <c r="E93" s="30"/>
      <c r="F93" s="6"/>
      <c r="G93" s="32" t="e">
        <f>G94+#REF!</f>
        <v>#REF!</v>
      </c>
      <c r="H93" s="32" t="e">
        <f>H94+#REF!</f>
        <v>#REF!</v>
      </c>
      <c r="I93" s="32" t="e">
        <f>I94+#REF!</f>
        <v>#REF!</v>
      </c>
      <c r="J93" s="87" t="e">
        <f>J94+#REF!</f>
        <v>#REF!</v>
      </c>
      <c r="K93" s="87" t="e">
        <f>K94+#REF!</f>
        <v>#REF!</v>
      </c>
      <c r="L93" s="87" t="e">
        <f>L94+#REF!</f>
        <v>#REF!</v>
      </c>
      <c r="M93" s="87" t="e">
        <f>M94+#REF!</f>
        <v>#REF!</v>
      </c>
      <c r="N93" s="87">
        <f>N94</f>
        <v>1582066.3900000001</v>
      </c>
      <c r="O93" s="87" t="e">
        <f>O94</f>
        <v>#REF!</v>
      </c>
      <c r="P93" s="87">
        <f>P94</f>
        <v>1553794.8800000001</v>
      </c>
      <c r="Q93" s="100">
        <f t="shared" si="28"/>
        <v>98.21300103594261</v>
      </c>
    </row>
    <row r="94" spans="1:17" ht="38.25">
      <c r="A94" s="17" t="s">
        <v>77</v>
      </c>
      <c r="B94" s="5">
        <v>841</v>
      </c>
      <c r="C94" s="6" t="s">
        <v>18</v>
      </c>
      <c r="D94" s="6" t="s">
        <v>22</v>
      </c>
      <c r="E94" s="30"/>
      <c r="F94" s="6"/>
      <c r="G94" s="32" t="e">
        <f aca="true" t="shared" si="38" ref="G94:P94">G95</f>
        <v>#REF!</v>
      </c>
      <c r="H94" s="32" t="e">
        <f t="shared" si="38"/>
        <v>#REF!</v>
      </c>
      <c r="I94" s="32" t="e">
        <f t="shared" si="38"/>
        <v>#REF!</v>
      </c>
      <c r="J94" s="87" t="e">
        <f t="shared" si="38"/>
        <v>#REF!</v>
      </c>
      <c r="K94" s="87" t="e">
        <f t="shared" si="38"/>
        <v>#REF!</v>
      </c>
      <c r="L94" s="87" t="e">
        <f t="shared" si="38"/>
        <v>#REF!</v>
      </c>
      <c r="M94" s="87" t="e">
        <f t="shared" si="38"/>
        <v>#REF!</v>
      </c>
      <c r="N94" s="87">
        <f t="shared" si="38"/>
        <v>1582066.3900000001</v>
      </c>
      <c r="O94" s="82" t="e">
        <f t="shared" si="27"/>
        <v>#REF!</v>
      </c>
      <c r="P94" s="87">
        <f t="shared" si="38"/>
        <v>1553794.8800000001</v>
      </c>
      <c r="Q94" s="100">
        <f t="shared" si="28"/>
        <v>98.21300103594261</v>
      </c>
    </row>
    <row r="95" spans="1:17" ht="12.75">
      <c r="A95" s="9" t="s">
        <v>101</v>
      </c>
      <c r="B95" s="7">
        <v>841</v>
      </c>
      <c r="C95" s="8" t="s">
        <v>18</v>
      </c>
      <c r="D95" s="8" t="s">
        <v>22</v>
      </c>
      <c r="E95" s="30" t="s">
        <v>165</v>
      </c>
      <c r="F95" s="8"/>
      <c r="G95" s="33" t="e">
        <f aca="true" t="shared" si="39" ref="G95:L95">G96+G100+G103</f>
        <v>#REF!</v>
      </c>
      <c r="H95" s="33" t="e">
        <f t="shared" si="39"/>
        <v>#REF!</v>
      </c>
      <c r="I95" s="33" t="e">
        <f t="shared" si="39"/>
        <v>#REF!</v>
      </c>
      <c r="J95" s="36" t="e">
        <f t="shared" si="39"/>
        <v>#REF!</v>
      </c>
      <c r="K95" s="36" t="e">
        <f t="shared" si="39"/>
        <v>#REF!</v>
      </c>
      <c r="L95" s="36" t="e">
        <f t="shared" si="39"/>
        <v>#REF!</v>
      </c>
      <c r="M95" s="36" t="e">
        <f>M96+M100+M103</f>
        <v>#REF!</v>
      </c>
      <c r="N95" s="36">
        <f>N96+N100+N103</f>
        <v>1582066.3900000001</v>
      </c>
      <c r="O95" s="82" t="e">
        <f t="shared" si="27"/>
        <v>#REF!</v>
      </c>
      <c r="P95" s="36">
        <f>P96+P100+P103</f>
        <v>1553794.8800000001</v>
      </c>
      <c r="Q95" s="100">
        <f t="shared" si="28"/>
        <v>98.21300103594261</v>
      </c>
    </row>
    <row r="96" spans="1:17" ht="39" customHeight="1">
      <c r="A96" s="9" t="s">
        <v>84</v>
      </c>
      <c r="B96" s="7">
        <v>841</v>
      </c>
      <c r="C96" s="8" t="s">
        <v>18</v>
      </c>
      <c r="D96" s="8" t="s">
        <v>22</v>
      </c>
      <c r="E96" s="30" t="s">
        <v>165</v>
      </c>
      <c r="F96" s="8" t="s">
        <v>56</v>
      </c>
      <c r="G96" s="33">
        <f aca="true" t="shared" si="40" ref="G96:P96">G97</f>
        <v>1247231</v>
      </c>
      <c r="H96" s="33">
        <f t="shared" si="40"/>
        <v>1247231</v>
      </c>
      <c r="I96" s="33">
        <f t="shared" si="40"/>
        <v>1247231</v>
      </c>
      <c r="J96" s="36">
        <f t="shared" si="40"/>
        <v>1247231</v>
      </c>
      <c r="K96" s="36">
        <f t="shared" si="40"/>
        <v>1247231</v>
      </c>
      <c r="L96" s="36">
        <f t="shared" si="40"/>
        <v>1247231</v>
      </c>
      <c r="M96" s="36">
        <f t="shared" si="40"/>
        <v>1247231</v>
      </c>
      <c r="N96" s="36">
        <f t="shared" si="40"/>
        <v>1349958.58</v>
      </c>
      <c r="O96" s="82">
        <f t="shared" si="27"/>
        <v>102727.58000000007</v>
      </c>
      <c r="P96" s="36">
        <f t="shared" si="40"/>
        <v>1349958.58</v>
      </c>
      <c r="Q96" s="100">
        <f t="shared" si="28"/>
        <v>100</v>
      </c>
    </row>
    <row r="97" spans="1:17" ht="25.5">
      <c r="A97" s="9" t="s">
        <v>231</v>
      </c>
      <c r="B97" s="7">
        <v>841</v>
      </c>
      <c r="C97" s="8" t="s">
        <v>18</v>
      </c>
      <c r="D97" s="8" t="s">
        <v>22</v>
      </c>
      <c r="E97" s="30" t="s">
        <v>165</v>
      </c>
      <c r="F97" s="8" t="s">
        <v>230</v>
      </c>
      <c r="G97" s="33">
        <f aca="true" t="shared" si="41" ref="G97:L97">G98+G99</f>
        <v>1247231</v>
      </c>
      <c r="H97" s="33">
        <f t="shared" si="41"/>
        <v>1247231</v>
      </c>
      <c r="I97" s="33">
        <f t="shared" si="41"/>
        <v>1247231</v>
      </c>
      <c r="J97" s="36">
        <f t="shared" si="41"/>
        <v>1247231</v>
      </c>
      <c r="K97" s="36">
        <f t="shared" si="41"/>
        <v>1247231</v>
      </c>
      <c r="L97" s="36">
        <f t="shared" si="41"/>
        <v>1247231</v>
      </c>
      <c r="M97" s="36">
        <f>M98+M99</f>
        <v>1247231</v>
      </c>
      <c r="N97" s="36">
        <f>N98+N99</f>
        <v>1349958.58</v>
      </c>
      <c r="O97" s="82">
        <f t="shared" si="27"/>
        <v>102727.58000000007</v>
      </c>
      <c r="P97" s="36">
        <f>P98+P99</f>
        <v>1349958.58</v>
      </c>
      <c r="Q97" s="100">
        <f t="shared" si="28"/>
        <v>100</v>
      </c>
    </row>
    <row r="98" spans="1:17" ht="12.75">
      <c r="A98" s="9" t="s">
        <v>232</v>
      </c>
      <c r="B98" s="7">
        <v>841</v>
      </c>
      <c r="C98" s="8" t="s">
        <v>18</v>
      </c>
      <c r="D98" s="8" t="s">
        <v>22</v>
      </c>
      <c r="E98" s="30" t="s">
        <v>165</v>
      </c>
      <c r="F98" s="8" t="s">
        <v>228</v>
      </c>
      <c r="G98" s="33">
        <v>969532</v>
      </c>
      <c r="H98" s="33">
        <v>969532</v>
      </c>
      <c r="I98" s="33">
        <v>969532</v>
      </c>
      <c r="J98" s="36">
        <v>969532</v>
      </c>
      <c r="K98" s="36">
        <v>969532</v>
      </c>
      <c r="L98" s="36">
        <v>969532</v>
      </c>
      <c r="M98" s="36">
        <v>969532</v>
      </c>
      <c r="N98" s="36">
        <v>1027509.32</v>
      </c>
      <c r="O98" s="82">
        <f t="shared" si="27"/>
        <v>57977.31999999995</v>
      </c>
      <c r="P98" s="36">
        <v>1027509.32</v>
      </c>
      <c r="Q98" s="100">
        <f t="shared" si="28"/>
        <v>100</v>
      </c>
    </row>
    <row r="99" spans="1:17" ht="39" customHeight="1">
      <c r="A99" s="9" t="s">
        <v>233</v>
      </c>
      <c r="B99" s="7">
        <v>841</v>
      </c>
      <c r="C99" s="8" t="s">
        <v>18</v>
      </c>
      <c r="D99" s="8" t="s">
        <v>22</v>
      </c>
      <c r="E99" s="30" t="s">
        <v>165</v>
      </c>
      <c r="F99" s="8" t="s">
        <v>229</v>
      </c>
      <c r="G99" s="33">
        <v>277699</v>
      </c>
      <c r="H99" s="33">
        <v>277699</v>
      </c>
      <c r="I99" s="33">
        <v>277699</v>
      </c>
      <c r="J99" s="36">
        <v>277699</v>
      </c>
      <c r="K99" s="36">
        <v>277699</v>
      </c>
      <c r="L99" s="36">
        <v>277699</v>
      </c>
      <c r="M99" s="36">
        <v>277699</v>
      </c>
      <c r="N99" s="36">
        <v>322449.26</v>
      </c>
      <c r="O99" s="82">
        <f t="shared" si="27"/>
        <v>44750.26000000001</v>
      </c>
      <c r="P99" s="36">
        <v>322449.26</v>
      </c>
      <c r="Q99" s="100">
        <f t="shared" si="28"/>
        <v>100</v>
      </c>
    </row>
    <row r="100" spans="1:17" ht="25.5">
      <c r="A100" s="9" t="s">
        <v>203</v>
      </c>
      <c r="B100" s="7">
        <v>841</v>
      </c>
      <c r="C100" s="8" t="s">
        <v>18</v>
      </c>
      <c r="D100" s="8" t="s">
        <v>22</v>
      </c>
      <c r="E100" s="30" t="s">
        <v>165</v>
      </c>
      <c r="F100" s="8" t="s">
        <v>57</v>
      </c>
      <c r="G100" s="33">
        <f aca="true" t="shared" si="42" ref="G100:P101">G101</f>
        <v>150000</v>
      </c>
      <c r="H100" s="33">
        <f t="shared" si="42"/>
        <v>150000</v>
      </c>
      <c r="I100" s="33">
        <f t="shared" si="42"/>
        <v>150000</v>
      </c>
      <c r="J100" s="36">
        <f t="shared" si="42"/>
        <v>139000</v>
      </c>
      <c r="K100" s="36">
        <f t="shared" si="42"/>
        <v>139000</v>
      </c>
      <c r="L100" s="36">
        <f t="shared" si="42"/>
        <v>139000</v>
      </c>
      <c r="M100" s="36">
        <f t="shared" si="42"/>
        <v>139000</v>
      </c>
      <c r="N100" s="36">
        <f t="shared" si="42"/>
        <v>206057.76</v>
      </c>
      <c r="O100" s="82">
        <f t="shared" si="27"/>
        <v>67057.76000000001</v>
      </c>
      <c r="P100" s="36">
        <f t="shared" si="42"/>
        <v>177786.25</v>
      </c>
      <c r="Q100" s="100">
        <f t="shared" si="28"/>
        <v>86.27981300000543</v>
      </c>
    </row>
    <row r="101" spans="1:17" ht="25.5">
      <c r="A101" s="9" t="s">
        <v>204</v>
      </c>
      <c r="B101" s="7">
        <v>841</v>
      </c>
      <c r="C101" s="8" t="s">
        <v>18</v>
      </c>
      <c r="D101" s="8" t="s">
        <v>22</v>
      </c>
      <c r="E101" s="30" t="s">
        <v>165</v>
      </c>
      <c r="F101" s="8" t="s">
        <v>63</v>
      </c>
      <c r="G101" s="33">
        <f t="shared" si="42"/>
        <v>150000</v>
      </c>
      <c r="H101" s="33">
        <f t="shared" si="42"/>
        <v>150000</v>
      </c>
      <c r="I101" s="33">
        <f t="shared" si="42"/>
        <v>150000</v>
      </c>
      <c r="J101" s="36">
        <f t="shared" si="42"/>
        <v>139000</v>
      </c>
      <c r="K101" s="36">
        <f t="shared" si="42"/>
        <v>139000</v>
      </c>
      <c r="L101" s="36">
        <f t="shared" si="42"/>
        <v>139000</v>
      </c>
      <c r="M101" s="36">
        <f t="shared" si="42"/>
        <v>139000</v>
      </c>
      <c r="N101" s="36">
        <f t="shared" si="42"/>
        <v>206057.76</v>
      </c>
      <c r="O101" s="82">
        <f t="shared" si="27"/>
        <v>67057.76000000001</v>
      </c>
      <c r="P101" s="36">
        <f t="shared" si="42"/>
        <v>177786.25</v>
      </c>
      <c r="Q101" s="100">
        <f t="shared" si="28"/>
        <v>86.27981300000543</v>
      </c>
    </row>
    <row r="102" spans="1:17" ht="25.5">
      <c r="A102" s="9" t="s">
        <v>132</v>
      </c>
      <c r="B102" s="7">
        <v>841</v>
      </c>
      <c r="C102" s="8" t="s">
        <v>18</v>
      </c>
      <c r="D102" s="8" t="s">
        <v>22</v>
      </c>
      <c r="E102" s="30" t="s">
        <v>165</v>
      </c>
      <c r="F102" s="8" t="s">
        <v>131</v>
      </c>
      <c r="G102" s="33">
        <v>150000</v>
      </c>
      <c r="H102" s="33">
        <v>150000</v>
      </c>
      <c r="I102" s="33">
        <v>150000</v>
      </c>
      <c r="J102" s="36">
        <v>139000</v>
      </c>
      <c r="K102" s="36">
        <v>139000</v>
      </c>
      <c r="L102" s="36">
        <v>139000</v>
      </c>
      <c r="M102" s="36">
        <v>139000</v>
      </c>
      <c r="N102" s="36">
        <v>206057.76</v>
      </c>
      <c r="O102" s="82">
        <f t="shared" si="27"/>
        <v>67057.76000000001</v>
      </c>
      <c r="P102" s="36">
        <v>177786.25</v>
      </c>
      <c r="Q102" s="100">
        <f t="shared" si="28"/>
        <v>86.27981300000543</v>
      </c>
    </row>
    <row r="103" spans="1:17" ht="18.75" customHeight="1">
      <c r="A103" s="9" t="s">
        <v>58</v>
      </c>
      <c r="B103" s="7">
        <v>841</v>
      </c>
      <c r="C103" s="8" t="s">
        <v>18</v>
      </c>
      <c r="D103" s="8" t="s">
        <v>22</v>
      </c>
      <c r="E103" s="30" t="s">
        <v>165</v>
      </c>
      <c r="F103" s="8" t="s">
        <v>60</v>
      </c>
      <c r="G103" s="33" t="e">
        <f aca="true" t="shared" si="43" ref="G103:P103">G104</f>
        <v>#REF!</v>
      </c>
      <c r="H103" s="33" t="e">
        <f t="shared" si="43"/>
        <v>#REF!</v>
      </c>
      <c r="I103" s="33" t="e">
        <f t="shared" si="43"/>
        <v>#REF!</v>
      </c>
      <c r="J103" s="36" t="e">
        <f t="shared" si="43"/>
        <v>#REF!</v>
      </c>
      <c r="K103" s="36" t="e">
        <f t="shared" si="43"/>
        <v>#REF!</v>
      </c>
      <c r="L103" s="36" t="e">
        <f t="shared" si="43"/>
        <v>#REF!</v>
      </c>
      <c r="M103" s="36" t="e">
        <f t="shared" si="43"/>
        <v>#REF!</v>
      </c>
      <c r="N103" s="36">
        <f t="shared" si="43"/>
        <v>26050.05</v>
      </c>
      <c r="O103" s="82" t="e">
        <f t="shared" si="27"/>
        <v>#REF!</v>
      </c>
      <c r="P103" s="36">
        <f t="shared" si="43"/>
        <v>26050.05</v>
      </c>
      <c r="Q103" s="100">
        <f t="shared" si="28"/>
        <v>100</v>
      </c>
    </row>
    <row r="104" spans="1:17" ht="18.75" customHeight="1">
      <c r="A104" s="9" t="s">
        <v>148</v>
      </c>
      <c r="B104" s="7">
        <v>841</v>
      </c>
      <c r="C104" s="8" t="s">
        <v>18</v>
      </c>
      <c r="D104" s="8" t="s">
        <v>22</v>
      </c>
      <c r="E104" s="30" t="s">
        <v>165</v>
      </c>
      <c r="F104" s="8" t="s">
        <v>147</v>
      </c>
      <c r="G104" s="33" t="e">
        <f>#REF!</f>
        <v>#REF!</v>
      </c>
      <c r="H104" s="33" t="e">
        <f>#REF!</f>
        <v>#REF!</v>
      </c>
      <c r="I104" s="33" t="e">
        <f>#REF!</f>
        <v>#REF!</v>
      </c>
      <c r="J104" s="36" t="e">
        <f>J105+#REF!</f>
        <v>#REF!</v>
      </c>
      <c r="K104" s="36" t="e">
        <f>K105+#REF!</f>
        <v>#REF!</v>
      </c>
      <c r="L104" s="36" t="e">
        <f>L105+#REF!+L106</f>
        <v>#REF!</v>
      </c>
      <c r="M104" s="36" t="e">
        <f>M105+#REF!+M106</f>
        <v>#REF!</v>
      </c>
      <c r="N104" s="36">
        <f>N105+N106</f>
        <v>26050.05</v>
      </c>
      <c r="O104" s="36">
        <f>O105+O106</f>
        <v>-1369.95</v>
      </c>
      <c r="P104" s="36">
        <f>P105+P106</f>
        <v>26050.05</v>
      </c>
      <c r="Q104" s="100">
        <f t="shared" si="28"/>
        <v>100</v>
      </c>
    </row>
    <row r="105" spans="1:17" ht="25.5" customHeight="1">
      <c r="A105" s="9" t="s">
        <v>59</v>
      </c>
      <c r="B105" s="7">
        <v>841</v>
      </c>
      <c r="C105" s="8" t="s">
        <v>18</v>
      </c>
      <c r="D105" s="8" t="s">
        <v>22</v>
      </c>
      <c r="E105" s="30" t="s">
        <v>165</v>
      </c>
      <c r="F105" s="8" t="s">
        <v>61</v>
      </c>
      <c r="G105" s="33"/>
      <c r="H105" s="33"/>
      <c r="I105" s="33"/>
      <c r="J105" s="36">
        <v>11000</v>
      </c>
      <c r="K105" s="36">
        <v>11000</v>
      </c>
      <c r="L105" s="36">
        <v>26100</v>
      </c>
      <c r="M105" s="36">
        <v>26100</v>
      </c>
      <c r="N105" s="36">
        <v>25570</v>
      </c>
      <c r="O105" s="82">
        <f t="shared" si="27"/>
        <v>-530</v>
      </c>
      <c r="P105" s="36">
        <v>25570</v>
      </c>
      <c r="Q105" s="100">
        <f t="shared" si="28"/>
        <v>100</v>
      </c>
    </row>
    <row r="106" spans="1:17" ht="15" customHeight="1">
      <c r="A106" s="9" t="s">
        <v>223</v>
      </c>
      <c r="B106" s="7">
        <v>841</v>
      </c>
      <c r="C106" s="8" t="s">
        <v>18</v>
      </c>
      <c r="D106" s="8" t="s">
        <v>22</v>
      </c>
      <c r="E106" s="30" t="s">
        <v>165</v>
      </c>
      <c r="F106" s="8" t="s">
        <v>222</v>
      </c>
      <c r="G106" s="33"/>
      <c r="H106" s="33"/>
      <c r="I106" s="33"/>
      <c r="J106" s="36"/>
      <c r="K106" s="36"/>
      <c r="L106" s="36">
        <v>1320</v>
      </c>
      <c r="M106" s="36">
        <v>1320</v>
      </c>
      <c r="N106" s="36">
        <v>480.05</v>
      </c>
      <c r="O106" s="82">
        <f t="shared" si="27"/>
        <v>-839.95</v>
      </c>
      <c r="P106" s="36">
        <v>480.05</v>
      </c>
      <c r="Q106" s="100">
        <f t="shared" si="28"/>
        <v>100</v>
      </c>
    </row>
    <row r="107" spans="1:17" ht="12.75">
      <c r="A107" s="17" t="s">
        <v>4</v>
      </c>
      <c r="B107" s="5">
        <v>841</v>
      </c>
      <c r="C107" s="6" t="s">
        <v>19</v>
      </c>
      <c r="D107" s="6"/>
      <c r="E107" s="30"/>
      <c r="F107" s="6"/>
      <c r="G107" s="32" t="e">
        <f aca="true" t="shared" si="44" ref="G107:N107">G108+G135+G118+G113</f>
        <v>#REF!</v>
      </c>
      <c r="H107" s="32" t="e">
        <f t="shared" si="44"/>
        <v>#REF!</v>
      </c>
      <c r="I107" s="32" t="e">
        <f t="shared" si="44"/>
        <v>#REF!</v>
      </c>
      <c r="J107" s="87" t="e">
        <f t="shared" si="44"/>
        <v>#REF!</v>
      </c>
      <c r="K107" s="87" t="e">
        <f t="shared" si="44"/>
        <v>#REF!</v>
      </c>
      <c r="L107" s="87" t="e">
        <f t="shared" si="44"/>
        <v>#REF!</v>
      </c>
      <c r="M107" s="87" t="e">
        <f t="shared" si="44"/>
        <v>#REF!</v>
      </c>
      <c r="N107" s="87">
        <f t="shared" si="44"/>
        <v>19535084.04</v>
      </c>
      <c r="O107" s="82" t="e">
        <f t="shared" si="27"/>
        <v>#REF!</v>
      </c>
      <c r="P107" s="87">
        <f>P108+P135+P118+P113</f>
        <v>18142876.59</v>
      </c>
      <c r="Q107" s="100">
        <f t="shared" si="28"/>
        <v>92.87329684812556</v>
      </c>
    </row>
    <row r="108" spans="1:17" ht="12.75">
      <c r="A108" s="26" t="s">
        <v>5</v>
      </c>
      <c r="B108" s="5">
        <v>841</v>
      </c>
      <c r="C108" s="6" t="s">
        <v>19</v>
      </c>
      <c r="D108" s="6" t="s">
        <v>20</v>
      </c>
      <c r="E108" s="35"/>
      <c r="F108" s="6"/>
      <c r="G108" s="32" t="e">
        <f>#REF!+G109</f>
        <v>#REF!</v>
      </c>
      <c r="H108" s="32" t="e">
        <f>#REF!+H109</f>
        <v>#REF!</v>
      </c>
      <c r="I108" s="32" t="e">
        <f>#REF!+I109</f>
        <v>#REF!</v>
      </c>
      <c r="J108" s="87" t="e">
        <f>#REF!+J109</f>
        <v>#REF!</v>
      </c>
      <c r="K108" s="87" t="e">
        <f>#REF!+K109</f>
        <v>#REF!</v>
      </c>
      <c r="L108" s="87" t="e">
        <f>#REF!+L109</f>
        <v>#REF!</v>
      </c>
      <c r="M108" s="87" t="e">
        <f>#REF!+M109</f>
        <v>#REF!</v>
      </c>
      <c r="N108" s="87">
        <f>+N109</f>
        <v>12546.55</v>
      </c>
      <c r="O108" s="87">
        <f>+O109</f>
        <v>0</v>
      </c>
      <c r="P108" s="87">
        <f>+P109</f>
        <v>12546.55</v>
      </c>
      <c r="Q108" s="100">
        <f t="shared" si="28"/>
        <v>100</v>
      </c>
    </row>
    <row r="109" spans="1:17" ht="107.25" customHeight="1">
      <c r="A109" s="9" t="s">
        <v>118</v>
      </c>
      <c r="B109" s="7">
        <v>841</v>
      </c>
      <c r="C109" s="8" t="s">
        <v>19</v>
      </c>
      <c r="D109" s="8" t="s">
        <v>20</v>
      </c>
      <c r="E109" s="30" t="s">
        <v>166</v>
      </c>
      <c r="F109" s="8"/>
      <c r="G109" s="33">
        <f aca="true" t="shared" si="45" ref="G109:P111">G110</f>
        <v>12546.55</v>
      </c>
      <c r="H109" s="33">
        <f t="shared" si="45"/>
        <v>12546.55</v>
      </c>
      <c r="I109" s="33">
        <f t="shared" si="45"/>
        <v>12546.55</v>
      </c>
      <c r="J109" s="36">
        <f t="shared" si="45"/>
        <v>12546.55</v>
      </c>
      <c r="K109" s="36">
        <f t="shared" si="45"/>
        <v>12546.55</v>
      </c>
      <c r="L109" s="36">
        <f t="shared" si="45"/>
        <v>12546.55</v>
      </c>
      <c r="M109" s="36">
        <f t="shared" si="45"/>
        <v>12546.55</v>
      </c>
      <c r="N109" s="36">
        <f t="shared" si="45"/>
        <v>12546.55</v>
      </c>
      <c r="O109" s="82">
        <f t="shared" si="27"/>
        <v>0</v>
      </c>
      <c r="P109" s="36">
        <f t="shared" si="45"/>
        <v>12546.55</v>
      </c>
      <c r="Q109" s="100">
        <f t="shared" si="28"/>
        <v>100</v>
      </c>
    </row>
    <row r="110" spans="1:17" ht="25.5">
      <c r="A110" s="9" t="s">
        <v>203</v>
      </c>
      <c r="B110" s="7">
        <v>841</v>
      </c>
      <c r="C110" s="8" t="s">
        <v>19</v>
      </c>
      <c r="D110" s="8" t="s">
        <v>20</v>
      </c>
      <c r="E110" s="30" t="s">
        <v>166</v>
      </c>
      <c r="F110" s="8" t="s">
        <v>57</v>
      </c>
      <c r="G110" s="33">
        <f t="shared" si="45"/>
        <v>12546.55</v>
      </c>
      <c r="H110" s="33">
        <f t="shared" si="45"/>
        <v>12546.55</v>
      </c>
      <c r="I110" s="33">
        <f t="shared" si="45"/>
        <v>12546.55</v>
      </c>
      <c r="J110" s="36">
        <f t="shared" si="45"/>
        <v>12546.55</v>
      </c>
      <c r="K110" s="36">
        <f t="shared" si="45"/>
        <v>12546.55</v>
      </c>
      <c r="L110" s="36">
        <f t="shared" si="45"/>
        <v>12546.55</v>
      </c>
      <c r="M110" s="36">
        <f t="shared" si="45"/>
        <v>12546.55</v>
      </c>
      <c r="N110" s="36">
        <f t="shared" si="45"/>
        <v>12546.55</v>
      </c>
      <c r="O110" s="82">
        <f t="shared" si="27"/>
        <v>0</v>
      </c>
      <c r="P110" s="36">
        <f t="shared" si="45"/>
        <v>12546.55</v>
      </c>
      <c r="Q110" s="100">
        <f t="shared" si="28"/>
        <v>100</v>
      </c>
    </row>
    <row r="111" spans="1:17" ht="25.5">
      <c r="A111" s="9" t="s">
        <v>204</v>
      </c>
      <c r="B111" s="7">
        <v>841</v>
      </c>
      <c r="C111" s="8" t="s">
        <v>19</v>
      </c>
      <c r="D111" s="8" t="s">
        <v>20</v>
      </c>
      <c r="E111" s="30" t="s">
        <v>166</v>
      </c>
      <c r="F111" s="8" t="s">
        <v>63</v>
      </c>
      <c r="G111" s="33">
        <f t="shared" si="45"/>
        <v>12546.55</v>
      </c>
      <c r="H111" s="33">
        <f t="shared" si="45"/>
        <v>12546.55</v>
      </c>
      <c r="I111" s="33">
        <f t="shared" si="45"/>
        <v>12546.55</v>
      </c>
      <c r="J111" s="36">
        <f t="shared" si="45"/>
        <v>12546.55</v>
      </c>
      <c r="K111" s="36">
        <f t="shared" si="45"/>
        <v>12546.55</v>
      </c>
      <c r="L111" s="36">
        <f t="shared" si="45"/>
        <v>12546.55</v>
      </c>
      <c r="M111" s="36">
        <f t="shared" si="45"/>
        <v>12546.55</v>
      </c>
      <c r="N111" s="36">
        <f t="shared" si="45"/>
        <v>12546.55</v>
      </c>
      <c r="O111" s="82">
        <f t="shared" si="27"/>
        <v>0</v>
      </c>
      <c r="P111" s="36">
        <f t="shared" si="45"/>
        <v>12546.55</v>
      </c>
      <c r="Q111" s="100">
        <f t="shared" si="28"/>
        <v>100</v>
      </c>
    </row>
    <row r="112" spans="1:17" ht="25.5">
      <c r="A112" s="9" t="s">
        <v>132</v>
      </c>
      <c r="B112" s="7">
        <v>841</v>
      </c>
      <c r="C112" s="8" t="s">
        <v>19</v>
      </c>
      <c r="D112" s="8" t="s">
        <v>20</v>
      </c>
      <c r="E112" s="30" t="s">
        <v>166</v>
      </c>
      <c r="F112" s="8" t="s">
        <v>131</v>
      </c>
      <c r="G112" s="33">
        <v>12546.55</v>
      </c>
      <c r="H112" s="33">
        <v>12546.55</v>
      </c>
      <c r="I112" s="33">
        <v>12546.55</v>
      </c>
      <c r="J112" s="36">
        <v>12546.55</v>
      </c>
      <c r="K112" s="36">
        <v>12546.55</v>
      </c>
      <c r="L112" s="36">
        <v>12546.55</v>
      </c>
      <c r="M112" s="36">
        <v>12546.55</v>
      </c>
      <c r="N112" s="36">
        <v>12546.55</v>
      </c>
      <c r="O112" s="82">
        <f t="shared" si="27"/>
        <v>0</v>
      </c>
      <c r="P112" s="36">
        <v>12546.55</v>
      </c>
      <c r="Q112" s="100">
        <f t="shared" si="28"/>
        <v>100</v>
      </c>
    </row>
    <row r="113" spans="1:17" ht="14.25" customHeight="1">
      <c r="A113" s="55" t="s">
        <v>212</v>
      </c>
      <c r="B113" s="5">
        <v>841</v>
      </c>
      <c r="C113" s="6" t="s">
        <v>19</v>
      </c>
      <c r="D113" s="6" t="s">
        <v>24</v>
      </c>
      <c r="E113" s="35"/>
      <c r="F113" s="6"/>
      <c r="G113" s="32">
        <f aca="true" t="shared" si="46" ref="G113:P113">+G114</f>
        <v>3612000</v>
      </c>
      <c r="H113" s="32">
        <f t="shared" si="46"/>
        <v>3612000</v>
      </c>
      <c r="I113" s="32">
        <f t="shared" si="46"/>
        <v>3612000</v>
      </c>
      <c r="J113" s="87">
        <f t="shared" si="46"/>
        <v>3612000</v>
      </c>
      <c r="K113" s="87">
        <f t="shared" si="46"/>
        <v>3612000</v>
      </c>
      <c r="L113" s="87">
        <f t="shared" si="46"/>
        <v>3612000</v>
      </c>
      <c r="M113" s="87">
        <f t="shared" si="46"/>
        <v>3612000</v>
      </c>
      <c r="N113" s="87">
        <f t="shared" si="46"/>
        <v>3612000</v>
      </c>
      <c r="O113" s="82">
        <f t="shared" si="27"/>
        <v>0</v>
      </c>
      <c r="P113" s="87">
        <f t="shared" si="46"/>
        <v>3311000</v>
      </c>
      <c r="Q113" s="100">
        <f t="shared" si="28"/>
        <v>91.66666666666666</v>
      </c>
    </row>
    <row r="114" spans="1:17" ht="67.5" customHeight="1">
      <c r="A114" s="46" t="s">
        <v>241</v>
      </c>
      <c r="B114" s="7">
        <v>841</v>
      </c>
      <c r="C114" s="8" t="s">
        <v>19</v>
      </c>
      <c r="D114" s="8" t="s">
        <v>24</v>
      </c>
      <c r="E114" s="30" t="s">
        <v>242</v>
      </c>
      <c r="F114" s="8"/>
      <c r="G114" s="33">
        <f aca="true" t="shared" si="47" ref="G114:P116">G115</f>
        <v>3612000</v>
      </c>
      <c r="H114" s="33">
        <f t="shared" si="47"/>
        <v>3612000</v>
      </c>
      <c r="I114" s="33">
        <f t="shared" si="47"/>
        <v>3612000</v>
      </c>
      <c r="J114" s="36">
        <f t="shared" si="47"/>
        <v>3612000</v>
      </c>
      <c r="K114" s="36">
        <f t="shared" si="47"/>
        <v>3612000</v>
      </c>
      <c r="L114" s="36">
        <f t="shared" si="47"/>
        <v>3612000</v>
      </c>
      <c r="M114" s="36">
        <f t="shared" si="47"/>
        <v>3612000</v>
      </c>
      <c r="N114" s="36">
        <f t="shared" si="47"/>
        <v>3612000</v>
      </c>
      <c r="O114" s="82">
        <f t="shared" si="27"/>
        <v>0</v>
      </c>
      <c r="P114" s="36">
        <f t="shared" si="47"/>
        <v>3311000</v>
      </c>
      <c r="Q114" s="100">
        <f t="shared" si="28"/>
        <v>91.66666666666666</v>
      </c>
    </row>
    <row r="115" spans="1:17" ht="14.25" customHeight="1">
      <c r="A115" s="9" t="s">
        <v>58</v>
      </c>
      <c r="B115" s="7">
        <v>841</v>
      </c>
      <c r="C115" s="8" t="s">
        <v>19</v>
      </c>
      <c r="D115" s="8" t="s">
        <v>24</v>
      </c>
      <c r="E115" s="30" t="s">
        <v>242</v>
      </c>
      <c r="F115" s="8" t="s">
        <v>60</v>
      </c>
      <c r="G115" s="33">
        <f t="shared" si="47"/>
        <v>3612000</v>
      </c>
      <c r="H115" s="33">
        <f t="shared" si="47"/>
        <v>3612000</v>
      </c>
      <c r="I115" s="33">
        <f t="shared" si="47"/>
        <v>3612000</v>
      </c>
      <c r="J115" s="36">
        <f t="shared" si="47"/>
        <v>3612000</v>
      </c>
      <c r="K115" s="36">
        <f t="shared" si="47"/>
        <v>3612000</v>
      </c>
      <c r="L115" s="36">
        <f t="shared" si="47"/>
        <v>3612000</v>
      </c>
      <c r="M115" s="36">
        <f t="shared" si="47"/>
        <v>3612000</v>
      </c>
      <c r="N115" s="36">
        <f t="shared" si="47"/>
        <v>3612000</v>
      </c>
      <c r="O115" s="82">
        <f t="shared" si="27"/>
        <v>0</v>
      </c>
      <c r="P115" s="36">
        <f t="shared" si="47"/>
        <v>3311000</v>
      </c>
      <c r="Q115" s="100">
        <f t="shared" si="28"/>
        <v>91.66666666666666</v>
      </c>
    </row>
    <row r="116" spans="1:17" ht="51.75" customHeight="1">
      <c r="A116" s="13" t="s">
        <v>219</v>
      </c>
      <c r="B116" s="7">
        <v>841</v>
      </c>
      <c r="C116" s="8" t="s">
        <v>19</v>
      </c>
      <c r="D116" s="8" t="s">
        <v>24</v>
      </c>
      <c r="E116" s="30" t="s">
        <v>242</v>
      </c>
      <c r="F116" s="8" t="s">
        <v>68</v>
      </c>
      <c r="G116" s="33">
        <f t="shared" si="47"/>
        <v>3612000</v>
      </c>
      <c r="H116" s="33">
        <f t="shared" si="47"/>
        <v>3612000</v>
      </c>
      <c r="I116" s="33">
        <f t="shared" si="47"/>
        <v>3612000</v>
      </c>
      <c r="J116" s="36">
        <f t="shared" si="47"/>
        <v>3612000</v>
      </c>
      <c r="K116" s="36">
        <f t="shared" si="47"/>
        <v>3612000</v>
      </c>
      <c r="L116" s="36">
        <f t="shared" si="47"/>
        <v>3612000</v>
      </c>
      <c r="M116" s="36">
        <f t="shared" si="47"/>
        <v>3612000</v>
      </c>
      <c r="N116" s="36">
        <f t="shared" si="47"/>
        <v>3612000</v>
      </c>
      <c r="O116" s="82">
        <f aca="true" t="shared" si="48" ref="O116:O175">N116-M116</f>
        <v>0</v>
      </c>
      <c r="P116" s="36">
        <f t="shared" si="47"/>
        <v>3311000</v>
      </c>
      <c r="Q116" s="100">
        <f aca="true" t="shared" si="49" ref="Q116:Q175">P116/N116*100</f>
        <v>91.66666666666666</v>
      </c>
    </row>
    <row r="117" spans="1:17" ht="66" customHeight="1">
      <c r="A117" s="13" t="s">
        <v>252</v>
      </c>
      <c r="B117" s="7">
        <v>841</v>
      </c>
      <c r="C117" s="8" t="s">
        <v>19</v>
      </c>
      <c r="D117" s="8" t="s">
        <v>24</v>
      </c>
      <c r="E117" s="30" t="s">
        <v>242</v>
      </c>
      <c r="F117" s="8" t="s">
        <v>251</v>
      </c>
      <c r="G117" s="33">
        <v>3612000</v>
      </c>
      <c r="H117" s="33">
        <v>3612000</v>
      </c>
      <c r="I117" s="33">
        <v>3612000</v>
      </c>
      <c r="J117" s="36">
        <v>3612000</v>
      </c>
      <c r="K117" s="36">
        <v>3612000</v>
      </c>
      <c r="L117" s="36">
        <v>3612000</v>
      </c>
      <c r="M117" s="36">
        <v>3612000</v>
      </c>
      <c r="N117" s="36">
        <v>3612000</v>
      </c>
      <c r="O117" s="82">
        <f t="shared" si="48"/>
        <v>0</v>
      </c>
      <c r="P117" s="36">
        <v>3311000</v>
      </c>
      <c r="Q117" s="100">
        <f t="shared" si="49"/>
        <v>91.66666666666666</v>
      </c>
    </row>
    <row r="118" spans="1:17" ht="18.75" customHeight="1">
      <c r="A118" s="17" t="s">
        <v>116</v>
      </c>
      <c r="B118" s="5">
        <v>841</v>
      </c>
      <c r="C118" s="6" t="s">
        <v>19</v>
      </c>
      <c r="D118" s="6" t="s">
        <v>22</v>
      </c>
      <c r="E118" s="30"/>
      <c r="F118" s="8"/>
      <c r="G118" s="32">
        <f>+G119</f>
        <v>12301000</v>
      </c>
      <c r="H118" s="32">
        <f>+H119</f>
        <v>12301000</v>
      </c>
      <c r="I118" s="32">
        <f>+I119+I127</f>
        <v>17320026</v>
      </c>
      <c r="J118" s="87">
        <f>+J119+J127</f>
        <v>23444852</v>
      </c>
      <c r="K118" s="87">
        <f>+K119+K127+K131</f>
        <v>23444852</v>
      </c>
      <c r="L118" s="87">
        <f>+L119+L127+L131</f>
        <v>23444852</v>
      </c>
      <c r="M118" s="87">
        <f>+M119+M127+M131</f>
        <v>23444852</v>
      </c>
      <c r="N118" s="87">
        <f>+N119+N127+N131</f>
        <v>14623634.76</v>
      </c>
      <c r="O118" s="82">
        <f t="shared" si="48"/>
        <v>-8821217.24</v>
      </c>
      <c r="P118" s="87">
        <f>+P119+P127+P131</f>
        <v>13532427.31</v>
      </c>
      <c r="Q118" s="100">
        <f t="shared" si="49"/>
        <v>92.53805590806482</v>
      </c>
    </row>
    <row r="119" spans="1:17" ht="25.5" customHeight="1">
      <c r="A119" s="9" t="s">
        <v>213</v>
      </c>
      <c r="B119" s="7">
        <v>841</v>
      </c>
      <c r="C119" s="8" t="s">
        <v>19</v>
      </c>
      <c r="D119" s="8" t="s">
        <v>22</v>
      </c>
      <c r="E119" s="30" t="s">
        <v>206</v>
      </c>
      <c r="F119" s="8"/>
      <c r="G119" s="33">
        <f aca="true" t="shared" si="50" ref="G119:L119">G120+G124</f>
        <v>12301000</v>
      </c>
      <c r="H119" s="33">
        <f t="shared" si="50"/>
        <v>12301000</v>
      </c>
      <c r="I119" s="33">
        <f t="shared" si="50"/>
        <v>12301000</v>
      </c>
      <c r="J119" s="36">
        <f t="shared" si="50"/>
        <v>12301000</v>
      </c>
      <c r="K119" s="36">
        <f t="shared" si="50"/>
        <v>11062794</v>
      </c>
      <c r="L119" s="36">
        <f t="shared" si="50"/>
        <v>11062794</v>
      </c>
      <c r="M119" s="36">
        <f>M120+M124</f>
        <v>11062794</v>
      </c>
      <c r="N119" s="36">
        <f>N120+N124</f>
        <v>2351566.76</v>
      </c>
      <c r="O119" s="82">
        <f t="shared" si="48"/>
        <v>-8711227.24</v>
      </c>
      <c r="P119" s="36">
        <f>P120+P124</f>
        <v>1260359.31</v>
      </c>
      <c r="Q119" s="100">
        <f t="shared" si="49"/>
        <v>53.59657788324922</v>
      </c>
    </row>
    <row r="120" spans="1:17" ht="24.75" customHeight="1">
      <c r="A120" s="9" t="s">
        <v>203</v>
      </c>
      <c r="B120" s="7">
        <v>841</v>
      </c>
      <c r="C120" s="8" t="s">
        <v>19</v>
      </c>
      <c r="D120" s="8" t="s">
        <v>22</v>
      </c>
      <c r="E120" s="30" t="s">
        <v>206</v>
      </c>
      <c r="F120" s="8" t="s">
        <v>57</v>
      </c>
      <c r="G120" s="33">
        <f aca="true" t="shared" si="51" ref="G120:P120">G121</f>
        <v>10201000</v>
      </c>
      <c r="H120" s="33">
        <f t="shared" si="51"/>
        <v>10201000</v>
      </c>
      <c r="I120" s="33">
        <f t="shared" si="51"/>
        <v>10201000</v>
      </c>
      <c r="J120" s="36">
        <f t="shared" si="51"/>
        <v>10201000</v>
      </c>
      <c r="K120" s="36">
        <f t="shared" si="51"/>
        <v>8962794</v>
      </c>
      <c r="L120" s="36">
        <f t="shared" si="51"/>
        <v>8962794</v>
      </c>
      <c r="M120" s="36">
        <f t="shared" si="51"/>
        <v>8962794</v>
      </c>
      <c r="N120" s="36">
        <f t="shared" si="51"/>
        <v>2206146.76</v>
      </c>
      <c r="O120" s="82">
        <f t="shared" si="48"/>
        <v>-6756647.24</v>
      </c>
      <c r="P120" s="36">
        <f t="shared" si="51"/>
        <v>1222859.31</v>
      </c>
      <c r="Q120" s="100">
        <f t="shared" si="49"/>
        <v>55.429644671508626</v>
      </c>
    </row>
    <row r="121" spans="1:17" ht="29.25" customHeight="1">
      <c r="A121" s="9" t="s">
        <v>204</v>
      </c>
      <c r="B121" s="7">
        <v>841</v>
      </c>
      <c r="C121" s="8" t="s">
        <v>19</v>
      </c>
      <c r="D121" s="8" t="s">
        <v>22</v>
      </c>
      <c r="E121" s="30" t="s">
        <v>206</v>
      </c>
      <c r="F121" s="8" t="s">
        <v>63</v>
      </c>
      <c r="G121" s="33">
        <f aca="true" t="shared" si="52" ref="G121:L121">G122+G123</f>
        <v>10201000</v>
      </c>
      <c r="H121" s="33">
        <f t="shared" si="52"/>
        <v>10201000</v>
      </c>
      <c r="I121" s="33">
        <f t="shared" si="52"/>
        <v>10201000</v>
      </c>
      <c r="J121" s="36">
        <f t="shared" si="52"/>
        <v>10201000</v>
      </c>
      <c r="K121" s="36">
        <f t="shared" si="52"/>
        <v>8962794</v>
      </c>
      <c r="L121" s="36">
        <f t="shared" si="52"/>
        <v>8962794</v>
      </c>
      <c r="M121" s="36">
        <f>M122+M123</f>
        <v>8962794</v>
      </c>
      <c r="N121" s="36">
        <f>N122+N123</f>
        <v>2206146.76</v>
      </c>
      <c r="O121" s="82">
        <f t="shared" si="48"/>
        <v>-6756647.24</v>
      </c>
      <c r="P121" s="36">
        <f>P122+P123</f>
        <v>1222859.31</v>
      </c>
      <c r="Q121" s="100">
        <f t="shared" si="49"/>
        <v>55.429644671508626</v>
      </c>
    </row>
    <row r="122" spans="1:17" ht="39" customHeight="1">
      <c r="A122" s="9" t="s">
        <v>225</v>
      </c>
      <c r="B122" s="7">
        <v>841</v>
      </c>
      <c r="C122" s="8" t="s">
        <v>19</v>
      </c>
      <c r="D122" s="8" t="s">
        <v>22</v>
      </c>
      <c r="E122" s="30" t="s">
        <v>206</v>
      </c>
      <c r="F122" s="8" t="s">
        <v>224</v>
      </c>
      <c r="G122" s="33">
        <v>1650000</v>
      </c>
      <c r="H122" s="33">
        <v>1650000</v>
      </c>
      <c r="I122" s="33">
        <v>1650000</v>
      </c>
      <c r="J122" s="36">
        <v>1650000</v>
      </c>
      <c r="K122" s="36">
        <v>1650000</v>
      </c>
      <c r="L122" s="36">
        <v>1650000</v>
      </c>
      <c r="M122" s="36">
        <v>1650000</v>
      </c>
      <c r="N122" s="36">
        <v>301955.78</v>
      </c>
      <c r="O122" s="82">
        <f t="shared" si="48"/>
        <v>-1348044.22</v>
      </c>
      <c r="P122" s="36"/>
      <c r="Q122" s="100">
        <f t="shared" si="49"/>
        <v>0</v>
      </c>
    </row>
    <row r="123" spans="1:17" ht="24.75" customHeight="1">
      <c r="A123" s="9" t="s">
        <v>132</v>
      </c>
      <c r="B123" s="7">
        <v>841</v>
      </c>
      <c r="C123" s="8" t="s">
        <v>19</v>
      </c>
      <c r="D123" s="8" t="s">
        <v>22</v>
      </c>
      <c r="E123" s="30" t="s">
        <v>206</v>
      </c>
      <c r="F123" s="8" t="s">
        <v>131</v>
      </c>
      <c r="G123" s="33">
        <v>8551000</v>
      </c>
      <c r="H123" s="33">
        <v>8551000</v>
      </c>
      <c r="I123" s="33">
        <v>8551000</v>
      </c>
      <c r="J123" s="36">
        <v>8551000</v>
      </c>
      <c r="K123" s="36">
        <v>7312794</v>
      </c>
      <c r="L123" s="36">
        <v>7312794</v>
      </c>
      <c r="M123" s="36">
        <v>7312794</v>
      </c>
      <c r="N123" s="36">
        <v>1904190.98</v>
      </c>
      <c r="O123" s="82">
        <f t="shared" si="48"/>
        <v>-5408603.02</v>
      </c>
      <c r="P123" s="36">
        <v>1222859.31</v>
      </c>
      <c r="Q123" s="100">
        <f t="shared" si="49"/>
        <v>64.21936259775792</v>
      </c>
    </row>
    <row r="124" spans="1:17" ht="24.75" customHeight="1">
      <c r="A124" s="9" t="s">
        <v>221</v>
      </c>
      <c r="B124" s="7">
        <v>841</v>
      </c>
      <c r="C124" s="8" t="s">
        <v>19</v>
      </c>
      <c r="D124" s="8" t="s">
        <v>22</v>
      </c>
      <c r="E124" s="30" t="s">
        <v>206</v>
      </c>
      <c r="F124" s="8" t="s">
        <v>209</v>
      </c>
      <c r="G124" s="33">
        <f aca="true" t="shared" si="53" ref="G124:P125">G125</f>
        <v>2100000</v>
      </c>
      <c r="H124" s="33">
        <f t="shared" si="53"/>
        <v>2100000</v>
      </c>
      <c r="I124" s="33">
        <f t="shared" si="53"/>
        <v>2100000</v>
      </c>
      <c r="J124" s="36">
        <f t="shared" si="53"/>
        <v>2100000</v>
      </c>
      <c r="K124" s="36">
        <f t="shared" si="53"/>
        <v>2100000</v>
      </c>
      <c r="L124" s="36">
        <f t="shared" si="53"/>
        <v>2100000</v>
      </c>
      <c r="M124" s="36">
        <f t="shared" si="53"/>
        <v>2100000</v>
      </c>
      <c r="N124" s="36">
        <f t="shared" si="53"/>
        <v>145420</v>
      </c>
      <c r="O124" s="82">
        <f t="shared" si="48"/>
        <v>-1954580</v>
      </c>
      <c r="P124" s="36">
        <f t="shared" si="53"/>
        <v>37500</v>
      </c>
      <c r="Q124" s="100">
        <f t="shared" si="49"/>
        <v>25.787374501444095</v>
      </c>
    </row>
    <row r="125" spans="1:17" ht="18.75" customHeight="1">
      <c r="A125" s="9" t="s">
        <v>207</v>
      </c>
      <c r="B125" s="7">
        <v>841</v>
      </c>
      <c r="C125" s="8" t="s">
        <v>19</v>
      </c>
      <c r="D125" s="8" t="s">
        <v>22</v>
      </c>
      <c r="E125" s="30" t="s">
        <v>206</v>
      </c>
      <c r="F125" s="8" t="s">
        <v>210</v>
      </c>
      <c r="G125" s="33">
        <f t="shared" si="53"/>
        <v>2100000</v>
      </c>
      <c r="H125" s="33">
        <f t="shared" si="53"/>
        <v>2100000</v>
      </c>
      <c r="I125" s="33">
        <f t="shared" si="53"/>
        <v>2100000</v>
      </c>
      <c r="J125" s="36">
        <f t="shared" si="53"/>
        <v>2100000</v>
      </c>
      <c r="K125" s="36">
        <f t="shared" si="53"/>
        <v>2100000</v>
      </c>
      <c r="L125" s="36">
        <f t="shared" si="53"/>
        <v>2100000</v>
      </c>
      <c r="M125" s="36">
        <f t="shared" si="53"/>
        <v>2100000</v>
      </c>
      <c r="N125" s="36">
        <f t="shared" si="53"/>
        <v>145420</v>
      </c>
      <c r="O125" s="82">
        <f t="shared" si="48"/>
        <v>-1954580</v>
      </c>
      <c r="P125" s="36">
        <f t="shared" si="53"/>
        <v>37500</v>
      </c>
      <c r="Q125" s="100">
        <f t="shared" si="49"/>
        <v>25.787374501444095</v>
      </c>
    </row>
    <row r="126" spans="1:17" ht="24.75" customHeight="1">
      <c r="A126" s="63" t="s">
        <v>208</v>
      </c>
      <c r="B126" s="64">
        <v>841</v>
      </c>
      <c r="C126" s="65" t="s">
        <v>19</v>
      </c>
      <c r="D126" s="65" t="s">
        <v>22</v>
      </c>
      <c r="E126" s="66" t="s">
        <v>206</v>
      </c>
      <c r="F126" s="65" t="s">
        <v>211</v>
      </c>
      <c r="G126" s="67">
        <v>2100000</v>
      </c>
      <c r="H126" s="33">
        <v>2100000</v>
      </c>
      <c r="I126" s="33">
        <v>2100000</v>
      </c>
      <c r="J126" s="36">
        <v>2100000</v>
      </c>
      <c r="K126" s="36">
        <v>2100000</v>
      </c>
      <c r="L126" s="36">
        <v>2100000</v>
      </c>
      <c r="M126" s="36">
        <v>2100000</v>
      </c>
      <c r="N126" s="36">
        <v>145420</v>
      </c>
      <c r="O126" s="82">
        <f t="shared" si="48"/>
        <v>-1954580</v>
      </c>
      <c r="P126" s="36">
        <v>37500</v>
      </c>
      <c r="Q126" s="100">
        <f t="shared" si="49"/>
        <v>25.787374501444095</v>
      </c>
    </row>
    <row r="127" spans="1:17" ht="24.75" customHeight="1">
      <c r="A127" s="73" t="s">
        <v>254</v>
      </c>
      <c r="B127" s="64">
        <v>841</v>
      </c>
      <c r="C127" s="65" t="s">
        <v>19</v>
      </c>
      <c r="D127" s="65" t="s">
        <v>22</v>
      </c>
      <c r="E127" s="80" t="s">
        <v>255</v>
      </c>
      <c r="F127" s="73"/>
      <c r="G127" s="33"/>
      <c r="H127" s="62"/>
      <c r="I127" s="33">
        <f aca="true" t="shared" si="54" ref="I127:P129">I128</f>
        <v>5019026</v>
      </c>
      <c r="J127" s="36">
        <f t="shared" si="54"/>
        <v>11143852</v>
      </c>
      <c r="K127" s="36">
        <f t="shared" si="54"/>
        <v>11143852</v>
      </c>
      <c r="L127" s="36">
        <f t="shared" si="54"/>
        <v>11143852</v>
      </c>
      <c r="M127" s="36">
        <f t="shared" si="54"/>
        <v>11143852</v>
      </c>
      <c r="N127" s="36">
        <f t="shared" si="54"/>
        <v>11143852</v>
      </c>
      <c r="O127" s="82">
        <f t="shared" si="48"/>
        <v>0</v>
      </c>
      <c r="P127" s="36">
        <f t="shared" si="54"/>
        <v>11143852</v>
      </c>
      <c r="Q127" s="100">
        <f t="shared" si="49"/>
        <v>100</v>
      </c>
    </row>
    <row r="128" spans="1:17" ht="24.75" customHeight="1">
      <c r="A128" s="73" t="s">
        <v>221</v>
      </c>
      <c r="B128" s="64">
        <v>841</v>
      </c>
      <c r="C128" s="65" t="s">
        <v>19</v>
      </c>
      <c r="D128" s="65" t="s">
        <v>22</v>
      </c>
      <c r="E128" s="80" t="s">
        <v>255</v>
      </c>
      <c r="F128" s="74">
        <v>400</v>
      </c>
      <c r="G128" s="33"/>
      <c r="H128" s="62"/>
      <c r="I128" s="33">
        <f t="shared" si="54"/>
        <v>5019026</v>
      </c>
      <c r="J128" s="36">
        <f t="shared" si="54"/>
        <v>11143852</v>
      </c>
      <c r="K128" s="36">
        <f t="shared" si="54"/>
        <v>11143852</v>
      </c>
      <c r="L128" s="36">
        <f t="shared" si="54"/>
        <v>11143852</v>
      </c>
      <c r="M128" s="36">
        <f t="shared" si="54"/>
        <v>11143852</v>
      </c>
      <c r="N128" s="36">
        <f t="shared" si="54"/>
        <v>11143852</v>
      </c>
      <c r="O128" s="82">
        <f t="shared" si="48"/>
        <v>0</v>
      </c>
      <c r="P128" s="36">
        <f t="shared" si="54"/>
        <v>11143852</v>
      </c>
      <c r="Q128" s="100">
        <f t="shared" si="49"/>
        <v>100</v>
      </c>
    </row>
    <row r="129" spans="1:17" ht="15.75" customHeight="1">
      <c r="A129" s="73" t="s">
        <v>207</v>
      </c>
      <c r="B129" s="64">
        <v>841</v>
      </c>
      <c r="C129" s="65" t="s">
        <v>19</v>
      </c>
      <c r="D129" s="65" t="s">
        <v>22</v>
      </c>
      <c r="E129" s="80" t="s">
        <v>255</v>
      </c>
      <c r="F129" s="74">
        <v>410</v>
      </c>
      <c r="G129" s="33"/>
      <c r="H129" s="62"/>
      <c r="I129" s="33">
        <f t="shared" si="54"/>
        <v>5019026</v>
      </c>
      <c r="J129" s="36">
        <f t="shared" si="54"/>
        <v>11143852</v>
      </c>
      <c r="K129" s="36">
        <f t="shared" si="54"/>
        <v>11143852</v>
      </c>
      <c r="L129" s="36">
        <f t="shared" si="54"/>
        <v>11143852</v>
      </c>
      <c r="M129" s="36">
        <f t="shared" si="54"/>
        <v>11143852</v>
      </c>
      <c r="N129" s="36">
        <f t="shared" si="54"/>
        <v>11143852</v>
      </c>
      <c r="O129" s="82">
        <f t="shared" si="48"/>
        <v>0</v>
      </c>
      <c r="P129" s="36">
        <f t="shared" si="54"/>
        <v>11143852</v>
      </c>
      <c r="Q129" s="100">
        <f t="shared" si="49"/>
        <v>100</v>
      </c>
    </row>
    <row r="130" spans="1:17" ht="24.75" customHeight="1">
      <c r="A130" s="73" t="s">
        <v>208</v>
      </c>
      <c r="B130" s="64">
        <v>841</v>
      </c>
      <c r="C130" s="65" t="s">
        <v>19</v>
      </c>
      <c r="D130" s="65" t="s">
        <v>22</v>
      </c>
      <c r="E130" s="80" t="s">
        <v>255</v>
      </c>
      <c r="F130" s="74">
        <v>414</v>
      </c>
      <c r="G130" s="33"/>
      <c r="H130" s="62"/>
      <c r="I130" s="33">
        <v>5019026</v>
      </c>
      <c r="J130" s="36">
        <v>11143852</v>
      </c>
      <c r="K130" s="36">
        <v>11143852</v>
      </c>
      <c r="L130" s="36">
        <v>11143852</v>
      </c>
      <c r="M130" s="36">
        <v>11143852</v>
      </c>
      <c r="N130" s="36">
        <v>11143852</v>
      </c>
      <c r="O130" s="82">
        <f t="shared" si="48"/>
        <v>0</v>
      </c>
      <c r="P130" s="36">
        <v>11143852</v>
      </c>
      <c r="Q130" s="100">
        <f t="shared" si="49"/>
        <v>100</v>
      </c>
    </row>
    <row r="131" spans="1:17" ht="24.75" customHeight="1">
      <c r="A131" s="73" t="s">
        <v>254</v>
      </c>
      <c r="B131" s="64">
        <v>841</v>
      </c>
      <c r="C131" s="65" t="s">
        <v>19</v>
      </c>
      <c r="D131" s="65" t="s">
        <v>22</v>
      </c>
      <c r="E131" s="91" t="s">
        <v>270</v>
      </c>
      <c r="F131" s="92"/>
      <c r="G131" s="93"/>
      <c r="H131" s="62"/>
      <c r="I131" s="33"/>
      <c r="J131" s="36"/>
      <c r="K131" s="36">
        <f aca="true" t="shared" si="55" ref="K131:P133">K132</f>
        <v>1238206</v>
      </c>
      <c r="L131" s="36">
        <f t="shared" si="55"/>
        <v>1238206</v>
      </c>
      <c r="M131" s="36">
        <f t="shared" si="55"/>
        <v>1238206</v>
      </c>
      <c r="N131" s="36">
        <f t="shared" si="55"/>
        <v>1128216</v>
      </c>
      <c r="O131" s="82">
        <f t="shared" si="48"/>
        <v>-109990</v>
      </c>
      <c r="P131" s="36">
        <f t="shared" si="55"/>
        <v>1128216</v>
      </c>
      <c r="Q131" s="100">
        <f t="shared" si="49"/>
        <v>100</v>
      </c>
    </row>
    <row r="132" spans="1:17" ht="24.75" customHeight="1">
      <c r="A132" s="73" t="s">
        <v>221</v>
      </c>
      <c r="B132" s="64">
        <v>841</v>
      </c>
      <c r="C132" s="65" t="s">
        <v>19</v>
      </c>
      <c r="D132" s="65" t="s">
        <v>22</v>
      </c>
      <c r="E132" s="91" t="s">
        <v>270</v>
      </c>
      <c r="F132" s="74">
        <v>400</v>
      </c>
      <c r="G132" s="93"/>
      <c r="H132" s="62"/>
      <c r="I132" s="33"/>
      <c r="J132" s="36"/>
      <c r="K132" s="36">
        <f t="shared" si="55"/>
        <v>1238206</v>
      </c>
      <c r="L132" s="36">
        <f t="shared" si="55"/>
        <v>1238206</v>
      </c>
      <c r="M132" s="36">
        <f t="shared" si="55"/>
        <v>1238206</v>
      </c>
      <c r="N132" s="36">
        <f t="shared" si="55"/>
        <v>1128216</v>
      </c>
      <c r="O132" s="82">
        <f t="shared" si="48"/>
        <v>-109990</v>
      </c>
      <c r="P132" s="36">
        <f t="shared" si="55"/>
        <v>1128216</v>
      </c>
      <c r="Q132" s="100">
        <f t="shared" si="49"/>
        <v>100</v>
      </c>
    </row>
    <row r="133" spans="1:17" ht="19.5" customHeight="1">
      <c r="A133" s="73" t="s">
        <v>207</v>
      </c>
      <c r="B133" s="64">
        <v>841</v>
      </c>
      <c r="C133" s="65" t="s">
        <v>19</v>
      </c>
      <c r="D133" s="65" t="s">
        <v>22</v>
      </c>
      <c r="E133" s="91" t="s">
        <v>270</v>
      </c>
      <c r="F133" s="74">
        <v>410</v>
      </c>
      <c r="G133" s="93"/>
      <c r="H133" s="62"/>
      <c r="I133" s="33"/>
      <c r="J133" s="36"/>
      <c r="K133" s="36">
        <f t="shared" si="55"/>
        <v>1238206</v>
      </c>
      <c r="L133" s="36">
        <f t="shared" si="55"/>
        <v>1238206</v>
      </c>
      <c r="M133" s="36">
        <f t="shared" si="55"/>
        <v>1238206</v>
      </c>
      <c r="N133" s="36">
        <f t="shared" si="55"/>
        <v>1128216</v>
      </c>
      <c r="O133" s="82">
        <f t="shared" si="48"/>
        <v>-109990</v>
      </c>
      <c r="P133" s="36">
        <f t="shared" si="55"/>
        <v>1128216</v>
      </c>
      <c r="Q133" s="100">
        <f t="shared" si="49"/>
        <v>100</v>
      </c>
    </row>
    <row r="134" spans="1:17" ht="34.5" customHeight="1">
      <c r="A134" s="73" t="s">
        <v>208</v>
      </c>
      <c r="B134" s="7">
        <v>841</v>
      </c>
      <c r="C134" s="8" t="s">
        <v>19</v>
      </c>
      <c r="D134" s="8" t="s">
        <v>22</v>
      </c>
      <c r="E134" s="91" t="s">
        <v>270</v>
      </c>
      <c r="F134" s="74">
        <v>414</v>
      </c>
      <c r="G134" s="93"/>
      <c r="H134" s="62"/>
      <c r="I134" s="33"/>
      <c r="J134" s="36"/>
      <c r="K134" s="36">
        <v>1238206</v>
      </c>
      <c r="L134" s="36">
        <v>1238206</v>
      </c>
      <c r="M134" s="36">
        <v>1238206</v>
      </c>
      <c r="N134" s="36">
        <v>1128216</v>
      </c>
      <c r="O134" s="82">
        <f t="shared" si="48"/>
        <v>-109990</v>
      </c>
      <c r="P134" s="36">
        <v>1128216</v>
      </c>
      <c r="Q134" s="100">
        <f t="shared" si="49"/>
        <v>100</v>
      </c>
    </row>
    <row r="135" spans="1:17" ht="25.5">
      <c r="A135" s="68" t="s">
        <v>35</v>
      </c>
      <c r="B135" s="69">
        <v>841</v>
      </c>
      <c r="C135" s="70" t="s">
        <v>19</v>
      </c>
      <c r="D135" s="70" t="s">
        <v>31</v>
      </c>
      <c r="E135" s="71"/>
      <c r="F135" s="70"/>
      <c r="G135" s="72">
        <f aca="true" t="shared" si="56" ref="G135:L135">G141+G136</f>
        <v>500296</v>
      </c>
      <c r="H135" s="32">
        <f t="shared" si="56"/>
        <v>500296</v>
      </c>
      <c r="I135" s="32">
        <f t="shared" si="56"/>
        <v>650296</v>
      </c>
      <c r="J135" s="87">
        <f t="shared" si="56"/>
        <v>915296</v>
      </c>
      <c r="K135" s="87">
        <f t="shared" si="56"/>
        <v>915296</v>
      </c>
      <c r="L135" s="87">
        <f t="shared" si="56"/>
        <v>915296</v>
      </c>
      <c r="M135" s="87">
        <f>M141+M136</f>
        <v>1115296</v>
      </c>
      <c r="N135" s="87">
        <f>N141+N136</f>
        <v>1286902.73</v>
      </c>
      <c r="O135" s="82">
        <f t="shared" si="48"/>
        <v>171606.72999999998</v>
      </c>
      <c r="P135" s="87">
        <f>P141+P136</f>
        <v>1286902.73</v>
      </c>
      <c r="Q135" s="100">
        <f t="shared" si="49"/>
        <v>100</v>
      </c>
    </row>
    <row r="136" spans="1:17" ht="51">
      <c r="A136" s="9" t="s">
        <v>115</v>
      </c>
      <c r="B136" s="7">
        <v>841</v>
      </c>
      <c r="C136" s="8" t="s">
        <v>19</v>
      </c>
      <c r="D136" s="8" t="s">
        <v>31</v>
      </c>
      <c r="E136" s="30" t="s">
        <v>168</v>
      </c>
      <c r="F136" s="6"/>
      <c r="G136" s="33">
        <f aca="true" t="shared" si="57" ref="G136:P137">G137</f>
        <v>150296</v>
      </c>
      <c r="H136" s="33">
        <f t="shared" si="57"/>
        <v>150296</v>
      </c>
      <c r="I136" s="33">
        <f t="shared" si="57"/>
        <v>150296</v>
      </c>
      <c r="J136" s="36">
        <f t="shared" si="57"/>
        <v>150296</v>
      </c>
      <c r="K136" s="36">
        <f t="shared" si="57"/>
        <v>150296</v>
      </c>
      <c r="L136" s="36">
        <f t="shared" si="57"/>
        <v>150296</v>
      </c>
      <c r="M136" s="36">
        <f t="shared" si="57"/>
        <v>150296</v>
      </c>
      <c r="N136" s="36">
        <f t="shared" si="57"/>
        <v>150296</v>
      </c>
      <c r="O136" s="82">
        <f t="shared" si="48"/>
        <v>0</v>
      </c>
      <c r="P136" s="36">
        <f t="shared" si="57"/>
        <v>150296</v>
      </c>
      <c r="Q136" s="100">
        <f t="shared" si="49"/>
        <v>100</v>
      </c>
    </row>
    <row r="137" spans="1:17" ht="40.5" customHeight="1">
      <c r="A137" s="9" t="s">
        <v>84</v>
      </c>
      <c r="B137" s="7">
        <v>841</v>
      </c>
      <c r="C137" s="8" t="s">
        <v>19</v>
      </c>
      <c r="D137" s="8" t="s">
        <v>31</v>
      </c>
      <c r="E137" s="30" t="s">
        <v>168</v>
      </c>
      <c r="F137" s="8" t="s">
        <v>56</v>
      </c>
      <c r="G137" s="33">
        <f t="shared" si="57"/>
        <v>150296</v>
      </c>
      <c r="H137" s="33">
        <f t="shared" si="57"/>
        <v>150296</v>
      </c>
      <c r="I137" s="33">
        <f t="shared" si="57"/>
        <v>150296</v>
      </c>
      <c r="J137" s="36">
        <f t="shared" si="57"/>
        <v>150296</v>
      </c>
      <c r="K137" s="36">
        <f t="shared" si="57"/>
        <v>150296</v>
      </c>
      <c r="L137" s="36">
        <f t="shared" si="57"/>
        <v>150296</v>
      </c>
      <c r="M137" s="36">
        <f t="shared" si="57"/>
        <v>150296</v>
      </c>
      <c r="N137" s="36">
        <f t="shared" si="57"/>
        <v>150296</v>
      </c>
      <c r="O137" s="82">
        <f t="shared" si="48"/>
        <v>0</v>
      </c>
      <c r="P137" s="36">
        <f t="shared" si="57"/>
        <v>150296</v>
      </c>
      <c r="Q137" s="100">
        <f t="shared" si="49"/>
        <v>100</v>
      </c>
    </row>
    <row r="138" spans="1:17" ht="25.5">
      <c r="A138" s="9" t="s">
        <v>85</v>
      </c>
      <c r="B138" s="7">
        <v>841</v>
      </c>
      <c r="C138" s="8" t="s">
        <v>19</v>
      </c>
      <c r="D138" s="8" t="s">
        <v>31</v>
      </c>
      <c r="E138" s="30" t="s">
        <v>168</v>
      </c>
      <c r="F138" s="8" t="s">
        <v>81</v>
      </c>
      <c r="G138" s="33">
        <f aca="true" t="shared" si="58" ref="G138:L138">G139+G140</f>
        <v>150296</v>
      </c>
      <c r="H138" s="33">
        <f t="shared" si="58"/>
        <v>150296</v>
      </c>
      <c r="I138" s="33">
        <f t="shared" si="58"/>
        <v>150296</v>
      </c>
      <c r="J138" s="36">
        <f t="shared" si="58"/>
        <v>150296</v>
      </c>
      <c r="K138" s="36">
        <f t="shared" si="58"/>
        <v>150296</v>
      </c>
      <c r="L138" s="36">
        <f t="shared" si="58"/>
        <v>150296</v>
      </c>
      <c r="M138" s="36">
        <f>M139+M140</f>
        <v>150296</v>
      </c>
      <c r="N138" s="36">
        <f>N139+N140</f>
        <v>150296</v>
      </c>
      <c r="O138" s="82">
        <f t="shared" si="48"/>
        <v>0</v>
      </c>
      <c r="P138" s="36">
        <f>P139+P140</f>
        <v>150296</v>
      </c>
      <c r="Q138" s="100">
        <f t="shared" si="49"/>
        <v>100</v>
      </c>
    </row>
    <row r="139" spans="1:17" ht="12.75">
      <c r="A139" s="9" t="s">
        <v>200</v>
      </c>
      <c r="B139" s="7">
        <v>841</v>
      </c>
      <c r="C139" s="8" t="s">
        <v>19</v>
      </c>
      <c r="D139" s="8" t="s">
        <v>31</v>
      </c>
      <c r="E139" s="30" t="s">
        <v>168</v>
      </c>
      <c r="F139" s="8" t="s">
        <v>130</v>
      </c>
      <c r="G139" s="33">
        <v>115435</v>
      </c>
      <c r="H139" s="33">
        <v>115435</v>
      </c>
      <c r="I139" s="33">
        <v>115435</v>
      </c>
      <c r="J139" s="36">
        <v>115435</v>
      </c>
      <c r="K139" s="36">
        <v>115435</v>
      </c>
      <c r="L139" s="36">
        <v>115435</v>
      </c>
      <c r="M139" s="36">
        <v>115435</v>
      </c>
      <c r="N139" s="36">
        <v>115435</v>
      </c>
      <c r="O139" s="82">
        <f t="shared" si="48"/>
        <v>0</v>
      </c>
      <c r="P139" s="36">
        <v>115435</v>
      </c>
      <c r="Q139" s="100">
        <f t="shared" si="49"/>
        <v>100</v>
      </c>
    </row>
    <row r="140" spans="1:17" ht="39.75" customHeight="1">
      <c r="A140" s="9" t="s">
        <v>201</v>
      </c>
      <c r="B140" s="7">
        <v>841</v>
      </c>
      <c r="C140" s="8" t="s">
        <v>19</v>
      </c>
      <c r="D140" s="8" t="s">
        <v>31</v>
      </c>
      <c r="E140" s="30" t="s">
        <v>168</v>
      </c>
      <c r="F140" s="8" t="s">
        <v>199</v>
      </c>
      <c r="G140" s="33">
        <v>34861</v>
      </c>
      <c r="H140" s="33">
        <v>34861</v>
      </c>
      <c r="I140" s="33">
        <v>34861</v>
      </c>
      <c r="J140" s="36">
        <v>34861</v>
      </c>
      <c r="K140" s="36">
        <v>34861</v>
      </c>
      <c r="L140" s="36">
        <v>34861</v>
      </c>
      <c r="M140" s="36">
        <v>34861</v>
      </c>
      <c r="N140" s="36">
        <v>34861</v>
      </c>
      <c r="O140" s="82">
        <f t="shared" si="48"/>
        <v>0</v>
      </c>
      <c r="P140" s="36">
        <v>34861</v>
      </c>
      <c r="Q140" s="100">
        <f t="shared" si="49"/>
        <v>100</v>
      </c>
    </row>
    <row r="141" spans="1:17" ht="25.5">
      <c r="A141" s="39" t="s">
        <v>128</v>
      </c>
      <c r="B141" s="7">
        <v>841</v>
      </c>
      <c r="C141" s="8" t="s">
        <v>19</v>
      </c>
      <c r="D141" s="8" t="s">
        <v>31</v>
      </c>
      <c r="E141" s="30" t="s">
        <v>167</v>
      </c>
      <c r="F141" s="6"/>
      <c r="G141" s="33">
        <f aca="true" t="shared" si="59" ref="G141:P143">G142</f>
        <v>350000</v>
      </c>
      <c r="H141" s="33">
        <f t="shared" si="59"/>
        <v>350000</v>
      </c>
      <c r="I141" s="33">
        <f t="shared" si="59"/>
        <v>500000</v>
      </c>
      <c r="J141" s="36">
        <f t="shared" si="59"/>
        <v>765000</v>
      </c>
      <c r="K141" s="36">
        <f t="shared" si="59"/>
        <v>765000</v>
      </c>
      <c r="L141" s="36">
        <f t="shared" si="59"/>
        <v>765000</v>
      </c>
      <c r="M141" s="36">
        <f t="shared" si="59"/>
        <v>965000</v>
      </c>
      <c r="N141" s="36">
        <f t="shared" si="59"/>
        <v>1136606.73</v>
      </c>
      <c r="O141" s="82">
        <f t="shared" si="48"/>
        <v>171606.72999999998</v>
      </c>
      <c r="P141" s="36">
        <f t="shared" si="59"/>
        <v>1136606.73</v>
      </c>
      <c r="Q141" s="100">
        <f t="shared" si="49"/>
        <v>100</v>
      </c>
    </row>
    <row r="142" spans="1:17" ht="25.5">
      <c r="A142" s="9" t="s">
        <v>203</v>
      </c>
      <c r="B142" s="7">
        <v>841</v>
      </c>
      <c r="C142" s="8" t="s">
        <v>19</v>
      </c>
      <c r="D142" s="8" t="s">
        <v>31</v>
      </c>
      <c r="E142" s="30" t="s">
        <v>167</v>
      </c>
      <c r="F142" s="8" t="s">
        <v>57</v>
      </c>
      <c r="G142" s="33">
        <f t="shared" si="59"/>
        <v>350000</v>
      </c>
      <c r="H142" s="33">
        <f t="shared" si="59"/>
        <v>350000</v>
      </c>
      <c r="I142" s="33">
        <f t="shared" si="59"/>
        <v>500000</v>
      </c>
      <c r="J142" s="36">
        <f t="shared" si="59"/>
        <v>765000</v>
      </c>
      <c r="K142" s="36">
        <f t="shared" si="59"/>
        <v>765000</v>
      </c>
      <c r="L142" s="36">
        <f t="shared" si="59"/>
        <v>765000</v>
      </c>
      <c r="M142" s="36">
        <f t="shared" si="59"/>
        <v>965000</v>
      </c>
      <c r="N142" s="36">
        <f t="shared" si="59"/>
        <v>1136606.73</v>
      </c>
      <c r="O142" s="82">
        <f t="shared" si="48"/>
        <v>171606.72999999998</v>
      </c>
      <c r="P142" s="36">
        <f t="shared" si="59"/>
        <v>1136606.73</v>
      </c>
      <c r="Q142" s="100">
        <f t="shared" si="49"/>
        <v>100</v>
      </c>
    </row>
    <row r="143" spans="1:17" ht="25.5">
      <c r="A143" s="9" t="s">
        <v>204</v>
      </c>
      <c r="B143" s="7">
        <v>841</v>
      </c>
      <c r="C143" s="8" t="s">
        <v>19</v>
      </c>
      <c r="D143" s="8" t="s">
        <v>31</v>
      </c>
      <c r="E143" s="30" t="s">
        <v>167</v>
      </c>
      <c r="F143" s="8" t="s">
        <v>63</v>
      </c>
      <c r="G143" s="33">
        <f t="shared" si="59"/>
        <v>350000</v>
      </c>
      <c r="H143" s="33">
        <f t="shared" si="59"/>
        <v>350000</v>
      </c>
      <c r="I143" s="33">
        <f t="shared" si="59"/>
        <v>500000</v>
      </c>
      <c r="J143" s="36">
        <f t="shared" si="59"/>
        <v>765000</v>
      </c>
      <c r="K143" s="36">
        <f t="shared" si="59"/>
        <v>765000</v>
      </c>
      <c r="L143" s="36">
        <f t="shared" si="59"/>
        <v>765000</v>
      </c>
      <c r="M143" s="36">
        <f t="shared" si="59"/>
        <v>965000</v>
      </c>
      <c r="N143" s="36">
        <f t="shared" si="59"/>
        <v>1136606.73</v>
      </c>
      <c r="O143" s="82">
        <f t="shared" si="48"/>
        <v>171606.72999999998</v>
      </c>
      <c r="P143" s="36">
        <f t="shared" si="59"/>
        <v>1136606.73</v>
      </c>
      <c r="Q143" s="100">
        <f t="shared" si="49"/>
        <v>100</v>
      </c>
    </row>
    <row r="144" spans="1:17" ht="25.5">
      <c r="A144" s="9" t="s">
        <v>132</v>
      </c>
      <c r="B144" s="7">
        <v>841</v>
      </c>
      <c r="C144" s="8" t="s">
        <v>19</v>
      </c>
      <c r="D144" s="8" t="s">
        <v>31</v>
      </c>
      <c r="E144" s="30" t="s">
        <v>167</v>
      </c>
      <c r="F144" s="8" t="s">
        <v>131</v>
      </c>
      <c r="G144" s="33">
        <v>350000</v>
      </c>
      <c r="H144" s="33">
        <v>350000</v>
      </c>
      <c r="I144" s="33">
        <v>500000</v>
      </c>
      <c r="J144" s="36">
        <v>765000</v>
      </c>
      <c r="K144" s="36">
        <v>765000</v>
      </c>
      <c r="L144" s="36">
        <v>765000</v>
      </c>
      <c r="M144" s="36">
        <v>965000</v>
      </c>
      <c r="N144" s="36">
        <v>1136606.73</v>
      </c>
      <c r="O144" s="82">
        <f t="shared" si="48"/>
        <v>171606.72999999998</v>
      </c>
      <c r="P144" s="36">
        <v>1136606.73</v>
      </c>
      <c r="Q144" s="100">
        <f t="shared" si="49"/>
        <v>100</v>
      </c>
    </row>
    <row r="145" spans="1:17" ht="12.75">
      <c r="A145" s="17" t="s">
        <v>135</v>
      </c>
      <c r="B145" s="5">
        <v>841</v>
      </c>
      <c r="C145" s="6" t="s">
        <v>20</v>
      </c>
      <c r="D145" s="6"/>
      <c r="E145" s="35"/>
      <c r="F145" s="6"/>
      <c r="G145" s="32">
        <f aca="true" t="shared" si="60" ref="G145:N145">G146+G175</f>
        <v>7300000</v>
      </c>
      <c r="H145" s="32">
        <f t="shared" si="60"/>
        <v>7300000</v>
      </c>
      <c r="I145" s="32" t="e">
        <f t="shared" si="60"/>
        <v>#REF!</v>
      </c>
      <c r="J145" s="87" t="e">
        <f t="shared" si="60"/>
        <v>#REF!</v>
      </c>
      <c r="K145" s="87" t="e">
        <f t="shared" si="60"/>
        <v>#REF!</v>
      </c>
      <c r="L145" s="87" t="e">
        <f t="shared" si="60"/>
        <v>#REF!</v>
      </c>
      <c r="M145" s="87" t="e">
        <f t="shared" si="60"/>
        <v>#REF!</v>
      </c>
      <c r="N145" s="87">
        <f t="shared" si="60"/>
        <v>34635025.56</v>
      </c>
      <c r="O145" s="82" t="e">
        <f t="shared" si="48"/>
        <v>#REF!</v>
      </c>
      <c r="P145" s="87">
        <f>P146+P175</f>
        <v>34635025.56</v>
      </c>
      <c r="Q145" s="100">
        <f t="shared" si="49"/>
        <v>100</v>
      </c>
    </row>
    <row r="146" spans="1:17" ht="12.75">
      <c r="A146" s="75" t="s">
        <v>136</v>
      </c>
      <c r="B146" s="76">
        <v>841</v>
      </c>
      <c r="C146" s="77" t="s">
        <v>20</v>
      </c>
      <c r="D146" s="77" t="s">
        <v>25</v>
      </c>
      <c r="E146" s="78"/>
      <c r="F146" s="77"/>
      <c r="G146" s="32">
        <f>G161+G154</f>
        <v>600000</v>
      </c>
      <c r="H146" s="32">
        <f>H161+H154</f>
        <v>600000</v>
      </c>
      <c r="I146" s="32" t="e">
        <f>I161+I154+I147+#REF!+#REF!+#REF!</f>
        <v>#REF!</v>
      </c>
      <c r="J146" s="87" t="e">
        <f>J161+J154+J147+#REF!+#REF!+#REF!</f>
        <v>#REF!</v>
      </c>
      <c r="K146" s="87" t="e">
        <f>K161+K154+K147++#REF!+K168</f>
        <v>#REF!</v>
      </c>
      <c r="L146" s="87" t="e">
        <f>L161+L154+L147++#REF!+L168</f>
        <v>#REF!</v>
      </c>
      <c r="M146" s="87" t="e">
        <f>M161+M154+M147++#REF!+M168</f>
        <v>#REF!</v>
      </c>
      <c r="N146" s="87">
        <f>N161+N154+N147+N168</f>
        <v>16557598.559999999</v>
      </c>
      <c r="O146" s="87">
        <f>O161+O154+O147+O168</f>
        <v>-1481902.1600000006</v>
      </c>
      <c r="P146" s="87">
        <f>P161+P154+P147+P168</f>
        <v>16557598.559999999</v>
      </c>
      <c r="Q146" s="100">
        <f t="shared" si="49"/>
        <v>100</v>
      </c>
    </row>
    <row r="147" spans="1:17" ht="12.75">
      <c r="A147" s="73" t="s">
        <v>272</v>
      </c>
      <c r="B147" s="7">
        <v>841</v>
      </c>
      <c r="C147" s="8" t="s">
        <v>20</v>
      </c>
      <c r="D147" s="8" t="s">
        <v>25</v>
      </c>
      <c r="E147" s="80" t="s">
        <v>271</v>
      </c>
      <c r="F147" s="73"/>
      <c r="G147" s="62"/>
      <c r="H147" s="33"/>
      <c r="I147" s="33">
        <f>I148</f>
        <v>2150000</v>
      </c>
      <c r="J147" s="36">
        <f>J148</f>
        <v>2150000</v>
      </c>
      <c r="K147" s="36">
        <f>K151</f>
        <v>10458265</v>
      </c>
      <c r="L147" s="36">
        <f>L151</f>
        <v>10458265</v>
      </c>
      <c r="M147" s="36">
        <f>M148+M151</f>
        <v>9486189.58</v>
      </c>
      <c r="N147" s="36">
        <f>N148+N151</f>
        <v>8884618.36</v>
      </c>
      <c r="O147" s="82">
        <f t="shared" si="48"/>
        <v>-601571.2200000007</v>
      </c>
      <c r="P147" s="36">
        <f>P148+P151</f>
        <v>8884618.36</v>
      </c>
      <c r="Q147" s="100">
        <f t="shared" si="49"/>
        <v>100</v>
      </c>
    </row>
    <row r="148" spans="1:17" ht="25.5">
      <c r="A148" s="9" t="s">
        <v>203</v>
      </c>
      <c r="B148" s="7">
        <v>841</v>
      </c>
      <c r="C148" s="8" t="s">
        <v>20</v>
      </c>
      <c r="D148" s="8" t="s">
        <v>25</v>
      </c>
      <c r="E148" s="80" t="s">
        <v>271</v>
      </c>
      <c r="F148" s="8" t="s">
        <v>57</v>
      </c>
      <c r="G148" s="62"/>
      <c r="H148" s="33"/>
      <c r="I148" s="33">
        <f aca="true" t="shared" si="61" ref="I148:P152">I149</f>
        <v>2150000</v>
      </c>
      <c r="J148" s="36">
        <f t="shared" si="61"/>
        <v>2150000</v>
      </c>
      <c r="K148" s="36">
        <f t="shared" si="61"/>
        <v>0</v>
      </c>
      <c r="L148" s="36">
        <f t="shared" si="61"/>
        <v>0</v>
      </c>
      <c r="M148" s="36">
        <f t="shared" si="61"/>
        <v>57760</v>
      </c>
      <c r="N148" s="36">
        <f t="shared" si="61"/>
        <v>81509.18</v>
      </c>
      <c r="O148" s="82">
        <f t="shared" si="48"/>
        <v>23749.179999999993</v>
      </c>
      <c r="P148" s="36">
        <f t="shared" si="61"/>
        <v>81509.18</v>
      </c>
      <c r="Q148" s="100">
        <f t="shared" si="49"/>
        <v>100</v>
      </c>
    </row>
    <row r="149" spans="1:17" ht="25.5">
      <c r="A149" s="9" t="s">
        <v>204</v>
      </c>
      <c r="B149" s="7">
        <v>841</v>
      </c>
      <c r="C149" s="8" t="s">
        <v>20</v>
      </c>
      <c r="D149" s="8" t="s">
        <v>25</v>
      </c>
      <c r="E149" s="80" t="s">
        <v>271</v>
      </c>
      <c r="F149" s="8" t="s">
        <v>63</v>
      </c>
      <c r="G149" s="62"/>
      <c r="H149" s="33"/>
      <c r="I149" s="33">
        <f t="shared" si="61"/>
        <v>2150000</v>
      </c>
      <c r="J149" s="36">
        <f t="shared" si="61"/>
        <v>2150000</v>
      </c>
      <c r="K149" s="36">
        <f t="shared" si="61"/>
        <v>0</v>
      </c>
      <c r="L149" s="36">
        <f t="shared" si="61"/>
        <v>0</v>
      </c>
      <c r="M149" s="36">
        <f t="shared" si="61"/>
        <v>57760</v>
      </c>
      <c r="N149" s="36">
        <f t="shared" si="61"/>
        <v>81509.18</v>
      </c>
      <c r="O149" s="82">
        <f t="shared" si="48"/>
        <v>23749.179999999993</v>
      </c>
      <c r="P149" s="36">
        <f t="shared" si="61"/>
        <v>81509.18</v>
      </c>
      <c r="Q149" s="100">
        <f t="shared" si="49"/>
        <v>100</v>
      </c>
    </row>
    <row r="150" spans="1:17" ht="25.5">
      <c r="A150" s="9" t="s">
        <v>132</v>
      </c>
      <c r="B150" s="7">
        <v>841</v>
      </c>
      <c r="C150" s="8" t="s">
        <v>20</v>
      </c>
      <c r="D150" s="8" t="s">
        <v>25</v>
      </c>
      <c r="E150" s="80" t="s">
        <v>271</v>
      </c>
      <c r="F150" s="8" t="s">
        <v>131</v>
      </c>
      <c r="G150" s="62"/>
      <c r="H150" s="33"/>
      <c r="I150" s="33">
        <v>2150000</v>
      </c>
      <c r="J150" s="36">
        <v>2150000</v>
      </c>
      <c r="K150" s="36"/>
      <c r="L150" s="36"/>
      <c r="M150" s="36">
        <v>57760</v>
      </c>
      <c r="N150" s="36">
        <v>81509.18</v>
      </c>
      <c r="O150" s="82">
        <f t="shared" si="48"/>
        <v>23749.179999999993</v>
      </c>
      <c r="P150" s="36">
        <v>81509.18</v>
      </c>
      <c r="Q150" s="100">
        <f t="shared" si="49"/>
        <v>100</v>
      </c>
    </row>
    <row r="151" spans="1:17" ht="25.5">
      <c r="A151" s="73" t="s">
        <v>221</v>
      </c>
      <c r="B151" s="7">
        <v>841</v>
      </c>
      <c r="C151" s="8" t="s">
        <v>20</v>
      </c>
      <c r="D151" s="8" t="s">
        <v>25</v>
      </c>
      <c r="E151" s="80" t="s">
        <v>271</v>
      </c>
      <c r="F151" s="74">
        <v>400</v>
      </c>
      <c r="G151" s="62"/>
      <c r="H151" s="33"/>
      <c r="I151" s="33">
        <f t="shared" si="61"/>
        <v>0</v>
      </c>
      <c r="J151" s="36">
        <f t="shared" si="61"/>
        <v>0</v>
      </c>
      <c r="K151" s="36">
        <f t="shared" si="61"/>
        <v>10458265</v>
      </c>
      <c r="L151" s="36">
        <f t="shared" si="61"/>
        <v>10458265</v>
      </c>
      <c r="M151" s="36">
        <f t="shared" si="61"/>
        <v>9428429.58</v>
      </c>
      <c r="N151" s="36">
        <f t="shared" si="61"/>
        <v>8803109.18</v>
      </c>
      <c r="O151" s="82">
        <f t="shared" si="48"/>
        <v>-625320.4000000004</v>
      </c>
      <c r="P151" s="36">
        <f t="shared" si="61"/>
        <v>8803109.18</v>
      </c>
      <c r="Q151" s="100">
        <f t="shared" si="49"/>
        <v>100</v>
      </c>
    </row>
    <row r="152" spans="1:17" ht="12.75">
      <c r="A152" s="73" t="s">
        <v>207</v>
      </c>
      <c r="B152" s="7">
        <v>841</v>
      </c>
      <c r="C152" s="8" t="s">
        <v>20</v>
      </c>
      <c r="D152" s="8" t="s">
        <v>25</v>
      </c>
      <c r="E152" s="80" t="s">
        <v>271</v>
      </c>
      <c r="F152" s="74">
        <v>410</v>
      </c>
      <c r="G152" s="62"/>
      <c r="H152" s="33"/>
      <c r="I152" s="33">
        <f t="shared" si="61"/>
        <v>0</v>
      </c>
      <c r="J152" s="36">
        <f t="shared" si="61"/>
        <v>0</v>
      </c>
      <c r="K152" s="36">
        <f t="shared" si="61"/>
        <v>10458265</v>
      </c>
      <c r="L152" s="36">
        <f t="shared" si="61"/>
        <v>10458265</v>
      </c>
      <c r="M152" s="36">
        <f t="shared" si="61"/>
        <v>9428429.58</v>
      </c>
      <c r="N152" s="36">
        <f t="shared" si="61"/>
        <v>8803109.18</v>
      </c>
      <c r="O152" s="82">
        <f t="shared" si="48"/>
        <v>-625320.4000000004</v>
      </c>
      <c r="P152" s="36">
        <f t="shared" si="61"/>
        <v>8803109.18</v>
      </c>
      <c r="Q152" s="100">
        <f t="shared" si="49"/>
        <v>100</v>
      </c>
    </row>
    <row r="153" spans="1:17" ht="25.5">
      <c r="A153" s="73" t="s">
        <v>208</v>
      </c>
      <c r="B153" s="7">
        <v>841</v>
      </c>
      <c r="C153" s="8" t="s">
        <v>20</v>
      </c>
      <c r="D153" s="8" t="s">
        <v>25</v>
      </c>
      <c r="E153" s="80" t="s">
        <v>271</v>
      </c>
      <c r="F153" s="74">
        <v>414</v>
      </c>
      <c r="G153" s="62"/>
      <c r="H153" s="33"/>
      <c r="I153" s="33"/>
      <c r="J153" s="36"/>
      <c r="K153" s="36">
        <v>10458265</v>
      </c>
      <c r="L153" s="36">
        <v>10458265</v>
      </c>
      <c r="M153" s="36">
        <v>9428429.58</v>
      </c>
      <c r="N153" s="36">
        <v>8803109.18</v>
      </c>
      <c r="O153" s="82">
        <f t="shared" si="48"/>
        <v>-625320.4000000004</v>
      </c>
      <c r="P153" s="36">
        <v>8803109.18</v>
      </c>
      <c r="Q153" s="100">
        <f t="shared" si="49"/>
        <v>100</v>
      </c>
    </row>
    <row r="154" spans="1:17" ht="12.75">
      <c r="A154" s="79" t="s">
        <v>152</v>
      </c>
      <c r="B154" s="7">
        <v>841</v>
      </c>
      <c r="C154" s="8" t="s">
        <v>20</v>
      </c>
      <c r="D154" s="8" t="s">
        <v>25</v>
      </c>
      <c r="E154" s="59" t="s">
        <v>169</v>
      </c>
      <c r="F154" s="58"/>
      <c r="G154" s="33">
        <f>G155</f>
        <v>190000</v>
      </c>
      <c r="H154" s="33">
        <f>H155</f>
        <v>190000</v>
      </c>
      <c r="I154" s="33">
        <f>I155</f>
        <v>0</v>
      </c>
      <c r="J154" s="36">
        <f>J155</f>
        <v>0</v>
      </c>
      <c r="K154" s="36">
        <f>K155+K158</f>
        <v>656687</v>
      </c>
      <c r="L154" s="36">
        <f>L155+L158</f>
        <v>656687</v>
      </c>
      <c r="M154" s="36">
        <f>M155+M158</f>
        <v>816687</v>
      </c>
      <c r="N154" s="36">
        <f>N155+N158</f>
        <v>749131.54</v>
      </c>
      <c r="O154" s="82">
        <f t="shared" si="48"/>
        <v>-67555.45999999996</v>
      </c>
      <c r="P154" s="36">
        <f>P155+P158</f>
        <v>749131.54</v>
      </c>
      <c r="Q154" s="100">
        <f t="shared" si="49"/>
        <v>100</v>
      </c>
    </row>
    <row r="155" spans="1:17" ht="25.5">
      <c r="A155" s="9" t="s">
        <v>203</v>
      </c>
      <c r="B155" s="7">
        <v>841</v>
      </c>
      <c r="C155" s="8" t="s">
        <v>20</v>
      </c>
      <c r="D155" s="8" t="s">
        <v>25</v>
      </c>
      <c r="E155" s="30" t="s">
        <v>169</v>
      </c>
      <c r="F155" s="8" t="s">
        <v>57</v>
      </c>
      <c r="G155" s="33">
        <f aca="true" t="shared" si="62" ref="G155:L155">G157</f>
        <v>190000</v>
      </c>
      <c r="H155" s="33">
        <f t="shared" si="62"/>
        <v>190000</v>
      </c>
      <c r="I155" s="33">
        <f t="shared" si="62"/>
        <v>0</v>
      </c>
      <c r="J155" s="36">
        <f t="shared" si="62"/>
        <v>0</v>
      </c>
      <c r="K155" s="36">
        <f t="shared" si="62"/>
        <v>0</v>
      </c>
      <c r="L155" s="36">
        <f t="shared" si="62"/>
        <v>26000</v>
      </c>
      <c r="M155" s="36">
        <f>M157</f>
        <v>186000</v>
      </c>
      <c r="N155" s="36">
        <f>N157</f>
        <v>178510</v>
      </c>
      <c r="O155" s="82">
        <f t="shared" si="48"/>
        <v>-7490</v>
      </c>
      <c r="P155" s="36">
        <f>P157</f>
        <v>178510</v>
      </c>
      <c r="Q155" s="100">
        <f t="shared" si="49"/>
        <v>100</v>
      </c>
    </row>
    <row r="156" spans="1:17" ht="25.5">
      <c r="A156" s="9" t="s">
        <v>204</v>
      </c>
      <c r="B156" s="7">
        <v>841</v>
      </c>
      <c r="C156" s="8" t="s">
        <v>20</v>
      </c>
      <c r="D156" s="8" t="s">
        <v>25</v>
      </c>
      <c r="E156" s="30" t="s">
        <v>169</v>
      </c>
      <c r="F156" s="8" t="s">
        <v>63</v>
      </c>
      <c r="G156" s="33">
        <f aca="true" t="shared" si="63" ref="G156:P156">G157</f>
        <v>190000</v>
      </c>
      <c r="H156" s="33">
        <f t="shared" si="63"/>
        <v>190000</v>
      </c>
      <c r="I156" s="33">
        <f t="shared" si="63"/>
        <v>0</v>
      </c>
      <c r="J156" s="36">
        <f t="shared" si="63"/>
        <v>0</v>
      </c>
      <c r="K156" s="36">
        <f t="shared" si="63"/>
        <v>0</v>
      </c>
      <c r="L156" s="36">
        <f t="shared" si="63"/>
        <v>26000</v>
      </c>
      <c r="M156" s="36">
        <f t="shared" si="63"/>
        <v>186000</v>
      </c>
      <c r="N156" s="36">
        <f t="shared" si="63"/>
        <v>178510</v>
      </c>
      <c r="O156" s="82">
        <f t="shared" si="48"/>
        <v>-7490</v>
      </c>
      <c r="P156" s="36">
        <f t="shared" si="63"/>
        <v>178510</v>
      </c>
      <c r="Q156" s="100">
        <f t="shared" si="49"/>
        <v>100</v>
      </c>
    </row>
    <row r="157" spans="1:17" ht="25.5">
      <c r="A157" s="9" t="s">
        <v>132</v>
      </c>
      <c r="B157" s="7">
        <v>841</v>
      </c>
      <c r="C157" s="8" t="s">
        <v>20</v>
      </c>
      <c r="D157" s="8" t="s">
        <v>25</v>
      </c>
      <c r="E157" s="30" t="s">
        <v>169</v>
      </c>
      <c r="F157" s="8" t="s">
        <v>131</v>
      </c>
      <c r="G157" s="33">
        <v>190000</v>
      </c>
      <c r="H157" s="33">
        <v>190000</v>
      </c>
      <c r="I157" s="33">
        <v>0</v>
      </c>
      <c r="J157" s="36">
        <v>0</v>
      </c>
      <c r="K157" s="36">
        <v>0</v>
      </c>
      <c r="L157" s="36">
        <v>26000</v>
      </c>
      <c r="M157" s="36">
        <v>186000</v>
      </c>
      <c r="N157" s="36">
        <v>178510</v>
      </c>
      <c r="O157" s="82">
        <f t="shared" si="48"/>
        <v>-7490</v>
      </c>
      <c r="P157" s="36">
        <v>178510</v>
      </c>
      <c r="Q157" s="100">
        <f t="shared" si="49"/>
        <v>100</v>
      </c>
    </row>
    <row r="158" spans="1:17" ht="12.75">
      <c r="A158" s="9" t="s">
        <v>207</v>
      </c>
      <c r="B158" s="7">
        <v>841</v>
      </c>
      <c r="C158" s="8" t="s">
        <v>20</v>
      </c>
      <c r="D158" s="8" t="s">
        <v>25</v>
      </c>
      <c r="E158" s="30" t="s">
        <v>169</v>
      </c>
      <c r="F158" s="8" t="s">
        <v>209</v>
      </c>
      <c r="G158" s="33"/>
      <c r="H158" s="33"/>
      <c r="I158" s="33">
        <f aca="true" t="shared" si="64" ref="I158:P159">I159</f>
        <v>196687</v>
      </c>
      <c r="J158" s="36">
        <f t="shared" si="64"/>
        <v>656687</v>
      </c>
      <c r="K158" s="36">
        <f t="shared" si="64"/>
        <v>656687</v>
      </c>
      <c r="L158" s="36">
        <f t="shared" si="64"/>
        <v>630687</v>
      </c>
      <c r="M158" s="36">
        <f t="shared" si="64"/>
        <v>630687</v>
      </c>
      <c r="N158" s="36">
        <f t="shared" si="64"/>
        <v>570621.54</v>
      </c>
      <c r="O158" s="82">
        <f t="shared" si="48"/>
        <v>-60065.45999999996</v>
      </c>
      <c r="P158" s="36">
        <f t="shared" si="64"/>
        <v>570621.54</v>
      </c>
      <c r="Q158" s="100">
        <f t="shared" si="49"/>
        <v>100</v>
      </c>
    </row>
    <row r="159" spans="1:17" ht="25.5">
      <c r="A159" s="9" t="s">
        <v>208</v>
      </c>
      <c r="B159" s="7">
        <v>841</v>
      </c>
      <c r="C159" s="8" t="s">
        <v>20</v>
      </c>
      <c r="D159" s="8" t="s">
        <v>25</v>
      </c>
      <c r="E159" s="30" t="s">
        <v>169</v>
      </c>
      <c r="F159" s="8" t="s">
        <v>210</v>
      </c>
      <c r="G159" s="33"/>
      <c r="H159" s="33"/>
      <c r="I159" s="33">
        <f t="shared" si="64"/>
        <v>196687</v>
      </c>
      <c r="J159" s="36">
        <f t="shared" si="64"/>
        <v>656687</v>
      </c>
      <c r="K159" s="36">
        <f t="shared" si="64"/>
        <v>656687</v>
      </c>
      <c r="L159" s="36">
        <f t="shared" si="64"/>
        <v>630687</v>
      </c>
      <c r="M159" s="36">
        <f t="shared" si="64"/>
        <v>630687</v>
      </c>
      <c r="N159" s="36">
        <f t="shared" si="64"/>
        <v>570621.54</v>
      </c>
      <c r="O159" s="82">
        <f t="shared" si="48"/>
        <v>-60065.45999999996</v>
      </c>
      <c r="P159" s="36">
        <f t="shared" si="64"/>
        <v>570621.54</v>
      </c>
      <c r="Q159" s="100">
        <f t="shared" si="49"/>
        <v>100</v>
      </c>
    </row>
    <row r="160" spans="1:17" ht="24.75" customHeight="1">
      <c r="A160" s="9" t="s">
        <v>208</v>
      </c>
      <c r="B160" s="7">
        <v>841</v>
      </c>
      <c r="C160" s="8" t="s">
        <v>20</v>
      </c>
      <c r="D160" s="8" t="s">
        <v>25</v>
      </c>
      <c r="E160" s="30" t="s">
        <v>169</v>
      </c>
      <c r="F160" s="8" t="s">
        <v>211</v>
      </c>
      <c r="G160" s="33"/>
      <c r="H160" s="33"/>
      <c r="I160" s="33">
        <v>196687</v>
      </c>
      <c r="J160" s="36">
        <v>656687</v>
      </c>
      <c r="K160" s="36">
        <v>656687</v>
      </c>
      <c r="L160" s="36">
        <v>630687</v>
      </c>
      <c r="M160" s="36">
        <v>630687</v>
      </c>
      <c r="N160" s="36">
        <v>570621.54</v>
      </c>
      <c r="O160" s="82">
        <f t="shared" si="48"/>
        <v>-60065.45999999996</v>
      </c>
      <c r="P160" s="36">
        <v>570621.54</v>
      </c>
      <c r="Q160" s="100">
        <f t="shared" si="49"/>
        <v>100</v>
      </c>
    </row>
    <row r="161" spans="1:17" ht="12.75">
      <c r="A161" s="9" t="s">
        <v>151</v>
      </c>
      <c r="B161" s="7">
        <v>841</v>
      </c>
      <c r="C161" s="8" t="s">
        <v>20</v>
      </c>
      <c r="D161" s="8" t="s">
        <v>25</v>
      </c>
      <c r="E161" s="30" t="s">
        <v>205</v>
      </c>
      <c r="F161" s="8"/>
      <c r="G161" s="33">
        <f aca="true" t="shared" si="65" ref="G161:L161">G162+G165</f>
        <v>410000</v>
      </c>
      <c r="H161" s="33">
        <f t="shared" si="65"/>
        <v>410000</v>
      </c>
      <c r="I161" s="33">
        <f t="shared" si="65"/>
        <v>436000</v>
      </c>
      <c r="J161" s="36">
        <f t="shared" si="65"/>
        <v>436000</v>
      </c>
      <c r="K161" s="36">
        <f t="shared" si="65"/>
        <v>436000</v>
      </c>
      <c r="L161" s="36">
        <f t="shared" si="65"/>
        <v>485226.79</v>
      </c>
      <c r="M161" s="36">
        <f>M162+M165</f>
        <v>926226.79</v>
      </c>
      <c r="N161" s="36">
        <f>N162+N165</f>
        <v>903612.36</v>
      </c>
      <c r="O161" s="82">
        <f t="shared" si="48"/>
        <v>-22614.43000000005</v>
      </c>
      <c r="P161" s="36">
        <f>P162+P165</f>
        <v>903612.36</v>
      </c>
      <c r="Q161" s="100">
        <f t="shared" si="49"/>
        <v>100</v>
      </c>
    </row>
    <row r="162" spans="1:17" ht="25.5">
      <c r="A162" s="9" t="s">
        <v>203</v>
      </c>
      <c r="B162" s="7">
        <v>841</v>
      </c>
      <c r="C162" s="8" t="s">
        <v>20</v>
      </c>
      <c r="D162" s="8" t="s">
        <v>25</v>
      </c>
      <c r="E162" s="30" t="s">
        <v>205</v>
      </c>
      <c r="F162" s="8" t="s">
        <v>57</v>
      </c>
      <c r="G162" s="33">
        <f aca="true" t="shared" si="66" ref="G162:L162">G164</f>
        <v>310000</v>
      </c>
      <c r="H162" s="33">
        <f t="shared" si="66"/>
        <v>310000</v>
      </c>
      <c r="I162" s="33">
        <f t="shared" si="66"/>
        <v>0</v>
      </c>
      <c r="J162" s="36">
        <f t="shared" si="66"/>
        <v>0</v>
      </c>
      <c r="K162" s="36">
        <f t="shared" si="66"/>
        <v>0</v>
      </c>
      <c r="L162" s="36">
        <f t="shared" si="66"/>
        <v>9226.79</v>
      </c>
      <c r="M162" s="36">
        <f>M164</f>
        <v>5000</v>
      </c>
      <c r="N162" s="36">
        <f>N164</f>
        <v>4290.82</v>
      </c>
      <c r="O162" s="82">
        <f t="shared" si="48"/>
        <v>-709.1800000000003</v>
      </c>
      <c r="P162" s="36">
        <f>P164</f>
        <v>4290.82</v>
      </c>
      <c r="Q162" s="100">
        <f t="shared" si="49"/>
        <v>100</v>
      </c>
    </row>
    <row r="163" spans="1:17" ht="25.5">
      <c r="A163" s="9" t="s">
        <v>204</v>
      </c>
      <c r="B163" s="7">
        <v>841</v>
      </c>
      <c r="C163" s="8" t="s">
        <v>20</v>
      </c>
      <c r="D163" s="8" t="s">
        <v>25</v>
      </c>
      <c r="E163" s="30" t="s">
        <v>205</v>
      </c>
      <c r="F163" s="8" t="s">
        <v>63</v>
      </c>
      <c r="G163" s="33">
        <f aca="true" t="shared" si="67" ref="G163:P163">G164</f>
        <v>310000</v>
      </c>
      <c r="H163" s="33">
        <f t="shared" si="67"/>
        <v>310000</v>
      </c>
      <c r="I163" s="33">
        <f t="shared" si="67"/>
        <v>0</v>
      </c>
      <c r="J163" s="36">
        <f t="shared" si="67"/>
        <v>0</v>
      </c>
      <c r="K163" s="36">
        <f t="shared" si="67"/>
        <v>0</v>
      </c>
      <c r="L163" s="36">
        <f t="shared" si="67"/>
        <v>9226.79</v>
      </c>
      <c r="M163" s="36">
        <f t="shared" si="67"/>
        <v>5000</v>
      </c>
      <c r="N163" s="36">
        <f t="shared" si="67"/>
        <v>4290.82</v>
      </c>
      <c r="O163" s="82">
        <f t="shared" si="48"/>
        <v>-709.1800000000003</v>
      </c>
      <c r="P163" s="36">
        <f t="shared" si="67"/>
        <v>4290.82</v>
      </c>
      <c r="Q163" s="100">
        <f t="shared" si="49"/>
        <v>100</v>
      </c>
    </row>
    <row r="164" spans="1:17" ht="25.5">
      <c r="A164" s="9" t="s">
        <v>132</v>
      </c>
      <c r="B164" s="7">
        <v>841</v>
      </c>
      <c r="C164" s="8" t="s">
        <v>20</v>
      </c>
      <c r="D164" s="8" t="s">
        <v>25</v>
      </c>
      <c r="E164" s="30" t="s">
        <v>205</v>
      </c>
      <c r="F164" s="8" t="s">
        <v>131</v>
      </c>
      <c r="G164" s="33">
        <v>310000</v>
      </c>
      <c r="H164" s="33">
        <v>310000</v>
      </c>
      <c r="I164" s="33">
        <v>0</v>
      </c>
      <c r="J164" s="36">
        <v>0</v>
      </c>
      <c r="K164" s="36">
        <v>0</v>
      </c>
      <c r="L164" s="36">
        <v>9226.79</v>
      </c>
      <c r="M164" s="36">
        <v>5000</v>
      </c>
      <c r="N164" s="36">
        <v>4290.82</v>
      </c>
      <c r="O164" s="82">
        <f t="shared" si="48"/>
        <v>-709.1800000000003</v>
      </c>
      <c r="P164" s="36">
        <v>4290.82</v>
      </c>
      <c r="Q164" s="100">
        <f t="shared" si="49"/>
        <v>100</v>
      </c>
    </row>
    <row r="165" spans="1:17" ht="25.5">
      <c r="A165" s="9" t="s">
        <v>221</v>
      </c>
      <c r="B165" s="7">
        <v>841</v>
      </c>
      <c r="C165" s="8" t="s">
        <v>20</v>
      </c>
      <c r="D165" s="8" t="s">
        <v>25</v>
      </c>
      <c r="E165" s="30" t="s">
        <v>205</v>
      </c>
      <c r="F165" s="8" t="s">
        <v>209</v>
      </c>
      <c r="G165" s="33">
        <f aca="true" t="shared" si="68" ref="G165:P166">G166</f>
        <v>100000</v>
      </c>
      <c r="H165" s="33">
        <f t="shared" si="68"/>
        <v>100000</v>
      </c>
      <c r="I165" s="33">
        <f t="shared" si="68"/>
        <v>436000</v>
      </c>
      <c r="J165" s="36">
        <f t="shared" si="68"/>
        <v>436000</v>
      </c>
      <c r="K165" s="36">
        <f t="shared" si="68"/>
        <v>436000</v>
      </c>
      <c r="L165" s="36">
        <f t="shared" si="68"/>
        <v>476000</v>
      </c>
      <c r="M165" s="36">
        <f t="shared" si="68"/>
        <v>921226.79</v>
      </c>
      <c r="N165" s="36">
        <f t="shared" si="68"/>
        <v>899321.54</v>
      </c>
      <c r="O165" s="82">
        <f t="shared" si="48"/>
        <v>-21905.25</v>
      </c>
      <c r="P165" s="36">
        <f t="shared" si="68"/>
        <v>899321.54</v>
      </c>
      <c r="Q165" s="100">
        <f t="shared" si="49"/>
        <v>100</v>
      </c>
    </row>
    <row r="166" spans="1:17" ht="12.75">
      <c r="A166" s="9" t="s">
        <v>207</v>
      </c>
      <c r="B166" s="7">
        <v>841</v>
      </c>
      <c r="C166" s="8" t="s">
        <v>20</v>
      </c>
      <c r="D166" s="8" t="s">
        <v>25</v>
      </c>
      <c r="E166" s="30" t="s">
        <v>205</v>
      </c>
      <c r="F166" s="8" t="s">
        <v>210</v>
      </c>
      <c r="G166" s="33">
        <f t="shared" si="68"/>
        <v>100000</v>
      </c>
      <c r="H166" s="33">
        <f t="shared" si="68"/>
        <v>100000</v>
      </c>
      <c r="I166" s="33">
        <f t="shared" si="68"/>
        <v>436000</v>
      </c>
      <c r="J166" s="36">
        <f t="shared" si="68"/>
        <v>436000</v>
      </c>
      <c r="K166" s="36">
        <f t="shared" si="68"/>
        <v>436000</v>
      </c>
      <c r="L166" s="36">
        <f t="shared" si="68"/>
        <v>476000</v>
      </c>
      <c r="M166" s="36">
        <f t="shared" si="68"/>
        <v>921226.79</v>
      </c>
      <c r="N166" s="36">
        <f t="shared" si="68"/>
        <v>899321.54</v>
      </c>
      <c r="O166" s="82">
        <f t="shared" si="48"/>
        <v>-21905.25</v>
      </c>
      <c r="P166" s="36">
        <f t="shared" si="68"/>
        <v>899321.54</v>
      </c>
      <c r="Q166" s="100">
        <f t="shared" si="49"/>
        <v>100</v>
      </c>
    </row>
    <row r="167" spans="1:17" ht="25.5">
      <c r="A167" s="63" t="s">
        <v>208</v>
      </c>
      <c r="B167" s="64">
        <v>841</v>
      </c>
      <c r="C167" s="65" t="s">
        <v>20</v>
      </c>
      <c r="D167" s="65" t="s">
        <v>25</v>
      </c>
      <c r="E167" s="66" t="s">
        <v>205</v>
      </c>
      <c r="F167" s="65" t="s">
        <v>211</v>
      </c>
      <c r="G167" s="33">
        <v>100000</v>
      </c>
      <c r="H167" s="33">
        <v>100000</v>
      </c>
      <c r="I167" s="33">
        <v>436000</v>
      </c>
      <c r="J167" s="36">
        <v>436000</v>
      </c>
      <c r="K167" s="36">
        <v>436000</v>
      </c>
      <c r="L167" s="36">
        <v>476000</v>
      </c>
      <c r="M167" s="36">
        <v>921226.79</v>
      </c>
      <c r="N167" s="36">
        <v>899321.54</v>
      </c>
      <c r="O167" s="82">
        <f t="shared" si="48"/>
        <v>-21905.25</v>
      </c>
      <c r="P167" s="36">
        <v>899321.54</v>
      </c>
      <c r="Q167" s="100">
        <f t="shared" si="49"/>
        <v>100</v>
      </c>
    </row>
    <row r="168" spans="1:17" ht="25.5">
      <c r="A168" s="73" t="s">
        <v>254</v>
      </c>
      <c r="B168" s="64">
        <v>841</v>
      </c>
      <c r="C168" s="65" t="s">
        <v>20</v>
      </c>
      <c r="D168" s="65" t="s">
        <v>25</v>
      </c>
      <c r="E168" s="80" t="s">
        <v>256</v>
      </c>
      <c r="F168" s="74"/>
      <c r="G168" s="62"/>
      <c r="H168" s="33"/>
      <c r="I168" s="33">
        <f aca="true" t="shared" si="69" ref="I168:P170">I169</f>
        <v>3160121</v>
      </c>
      <c r="J168" s="36">
        <f t="shared" si="69"/>
        <v>8803855</v>
      </c>
      <c r="K168" s="36">
        <f>K172</f>
        <v>7097361</v>
      </c>
      <c r="L168" s="36">
        <f>L169+L172</f>
        <v>7097361</v>
      </c>
      <c r="M168" s="36">
        <f>M169+M172</f>
        <v>6810397.35</v>
      </c>
      <c r="N168" s="36">
        <f>N169+N172</f>
        <v>6020236.3</v>
      </c>
      <c r="O168" s="82">
        <f t="shared" si="48"/>
        <v>-790161.0499999998</v>
      </c>
      <c r="P168" s="36">
        <f>P169+P172</f>
        <v>6020236.3</v>
      </c>
      <c r="Q168" s="100">
        <f t="shared" si="49"/>
        <v>100</v>
      </c>
    </row>
    <row r="169" spans="1:17" ht="25.5">
      <c r="A169" s="9" t="s">
        <v>203</v>
      </c>
      <c r="B169" s="64">
        <v>841</v>
      </c>
      <c r="C169" s="65" t="s">
        <v>20</v>
      </c>
      <c r="D169" s="65" t="s">
        <v>25</v>
      </c>
      <c r="E169" s="80" t="s">
        <v>256</v>
      </c>
      <c r="F169" s="8" t="s">
        <v>57</v>
      </c>
      <c r="G169" s="62"/>
      <c r="H169" s="33"/>
      <c r="I169" s="33">
        <f t="shared" si="69"/>
        <v>3160121</v>
      </c>
      <c r="J169" s="36">
        <f t="shared" si="69"/>
        <v>8803855</v>
      </c>
      <c r="K169" s="36">
        <f t="shared" si="69"/>
        <v>0</v>
      </c>
      <c r="L169" s="36">
        <f t="shared" si="69"/>
        <v>0</v>
      </c>
      <c r="M169" s="36">
        <f t="shared" si="69"/>
        <v>55480</v>
      </c>
      <c r="N169" s="36">
        <f t="shared" si="69"/>
        <v>55480</v>
      </c>
      <c r="O169" s="82">
        <f t="shared" si="48"/>
        <v>0</v>
      </c>
      <c r="P169" s="36">
        <f t="shared" si="69"/>
        <v>55480</v>
      </c>
      <c r="Q169" s="100">
        <f t="shared" si="49"/>
        <v>100</v>
      </c>
    </row>
    <row r="170" spans="1:17" ht="25.5">
      <c r="A170" s="9" t="s">
        <v>204</v>
      </c>
      <c r="B170" s="64">
        <v>841</v>
      </c>
      <c r="C170" s="65" t="s">
        <v>20</v>
      </c>
      <c r="D170" s="65" t="s">
        <v>25</v>
      </c>
      <c r="E170" s="80" t="s">
        <v>256</v>
      </c>
      <c r="F170" s="8" t="s">
        <v>63</v>
      </c>
      <c r="G170" s="62"/>
      <c r="H170" s="33"/>
      <c r="I170" s="33">
        <f t="shared" si="69"/>
        <v>3160121</v>
      </c>
      <c r="J170" s="36">
        <f t="shared" si="69"/>
        <v>8803855</v>
      </c>
      <c r="K170" s="36">
        <f t="shared" si="69"/>
        <v>0</v>
      </c>
      <c r="L170" s="36">
        <f t="shared" si="69"/>
        <v>0</v>
      </c>
      <c r="M170" s="36">
        <f t="shared" si="69"/>
        <v>55480</v>
      </c>
      <c r="N170" s="36">
        <f t="shared" si="69"/>
        <v>55480</v>
      </c>
      <c r="O170" s="82">
        <f t="shared" si="48"/>
        <v>0</v>
      </c>
      <c r="P170" s="36">
        <f t="shared" si="69"/>
        <v>55480</v>
      </c>
      <c r="Q170" s="100">
        <f t="shared" si="49"/>
        <v>100</v>
      </c>
    </row>
    <row r="171" spans="1:17" ht="25.5">
      <c r="A171" s="9" t="s">
        <v>132</v>
      </c>
      <c r="B171" s="7">
        <v>841</v>
      </c>
      <c r="C171" s="8" t="s">
        <v>20</v>
      </c>
      <c r="D171" s="8" t="s">
        <v>25</v>
      </c>
      <c r="E171" s="80" t="s">
        <v>256</v>
      </c>
      <c r="F171" s="8" t="s">
        <v>131</v>
      </c>
      <c r="G171" s="62"/>
      <c r="H171" s="33"/>
      <c r="I171" s="33">
        <v>3160121</v>
      </c>
      <c r="J171" s="36">
        <v>8803855</v>
      </c>
      <c r="K171" s="36"/>
      <c r="L171" s="36"/>
      <c r="M171" s="36">
        <v>55480</v>
      </c>
      <c r="N171" s="36">
        <v>55480</v>
      </c>
      <c r="O171" s="82">
        <f t="shared" si="48"/>
        <v>0</v>
      </c>
      <c r="P171" s="36">
        <v>55480</v>
      </c>
      <c r="Q171" s="100">
        <f t="shared" si="49"/>
        <v>100</v>
      </c>
    </row>
    <row r="172" spans="1:17" ht="25.5">
      <c r="A172" s="73" t="s">
        <v>221</v>
      </c>
      <c r="B172" s="64">
        <v>841</v>
      </c>
      <c r="C172" s="65" t="s">
        <v>20</v>
      </c>
      <c r="D172" s="65" t="s">
        <v>25</v>
      </c>
      <c r="E172" s="80" t="s">
        <v>256</v>
      </c>
      <c r="F172" s="74">
        <v>400</v>
      </c>
      <c r="G172" s="62"/>
      <c r="H172" s="33"/>
      <c r="I172" s="33">
        <f aca="true" t="shared" si="70" ref="I172:P173">I173</f>
        <v>3160121</v>
      </c>
      <c r="J172" s="36">
        <f t="shared" si="70"/>
        <v>8803855</v>
      </c>
      <c r="K172" s="36">
        <f t="shared" si="70"/>
        <v>7097361</v>
      </c>
      <c r="L172" s="36">
        <f t="shared" si="70"/>
        <v>7097361</v>
      </c>
      <c r="M172" s="36">
        <f t="shared" si="70"/>
        <v>6754917.35</v>
      </c>
      <c r="N172" s="36">
        <f t="shared" si="70"/>
        <v>5964756.3</v>
      </c>
      <c r="O172" s="82">
        <f t="shared" si="48"/>
        <v>-790161.0499999998</v>
      </c>
      <c r="P172" s="36">
        <f t="shared" si="70"/>
        <v>5964756.3</v>
      </c>
      <c r="Q172" s="100">
        <f t="shared" si="49"/>
        <v>100</v>
      </c>
    </row>
    <row r="173" spans="1:17" ht="12.75">
      <c r="A173" s="73" t="s">
        <v>207</v>
      </c>
      <c r="B173" s="64">
        <v>841</v>
      </c>
      <c r="C173" s="65" t="s">
        <v>20</v>
      </c>
      <c r="D173" s="65" t="s">
        <v>25</v>
      </c>
      <c r="E173" s="80" t="s">
        <v>256</v>
      </c>
      <c r="F173" s="74">
        <v>410</v>
      </c>
      <c r="G173" s="62"/>
      <c r="H173" s="33"/>
      <c r="I173" s="33">
        <f t="shared" si="70"/>
        <v>3160121</v>
      </c>
      <c r="J173" s="36">
        <f t="shared" si="70"/>
        <v>8803855</v>
      </c>
      <c r="K173" s="36">
        <f t="shared" si="70"/>
        <v>7097361</v>
      </c>
      <c r="L173" s="36">
        <f t="shared" si="70"/>
        <v>7097361</v>
      </c>
      <c r="M173" s="36">
        <f t="shared" si="70"/>
        <v>6754917.35</v>
      </c>
      <c r="N173" s="36">
        <f t="shared" si="70"/>
        <v>5964756.3</v>
      </c>
      <c r="O173" s="82">
        <f t="shared" si="48"/>
        <v>-790161.0499999998</v>
      </c>
      <c r="P173" s="36">
        <f t="shared" si="70"/>
        <v>5964756.3</v>
      </c>
      <c r="Q173" s="100">
        <f t="shared" si="49"/>
        <v>100</v>
      </c>
    </row>
    <row r="174" spans="1:17" ht="25.5">
      <c r="A174" s="97" t="s">
        <v>208</v>
      </c>
      <c r="B174" s="7">
        <v>841</v>
      </c>
      <c r="C174" s="8" t="s">
        <v>20</v>
      </c>
      <c r="D174" s="8" t="s">
        <v>25</v>
      </c>
      <c r="E174" s="80" t="s">
        <v>256</v>
      </c>
      <c r="F174" s="74">
        <v>414</v>
      </c>
      <c r="G174" s="62"/>
      <c r="H174" s="33"/>
      <c r="I174" s="33">
        <v>3160121</v>
      </c>
      <c r="J174" s="36">
        <v>8803855</v>
      </c>
      <c r="K174" s="36">
        <v>7097361</v>
      </c>
      <c r="L174" s="36">
        <v>7097361</v>
      </c>
      <c r="M174" s="36">
        <v>6754917.35</v>
      </c>
      <c r="N174" s="36">
        <v>5964756.3</v>
      </c>
      <c r="O174" s="82">
        <f t="shared" si="48"/>
        <v>-790161.0499999998</v>
      </c>
      <c r="P174" s="36">
        <v>5964756.3</v>
      </c>
      <c r="Q174" s="100">
        <f t="shared" si="49"/>
        <v>100</v>
      </c>
    </row>
    <row r="175" spans="1:17" ht="12.75">
      <c r="A175" s="98" t="s">
        <v>234</v>
      </c>
      <c r="B175" s="5">
        <v>841</v>
      </c>
      <c r="C175" s="6" t="s">
        <v>20</v>
      </c>
      <c r="D175" s="6" t="s">
        <v>18</v>
      </c>
      <c r="E175" s="71"/>
      <c r="F175" s="70"/>
      <c r="G175" s="32">
        <f aca="true" t="shared" si="71" ref="G175:P178">G176</f>
        <v>6700000</v>
      </c>
      <c r="H175" s="32">
        <f t="shared" si="71"/>
        <v>6700000</v>
      </c>
      <c r="I175" s="32">
        <f t="shared" si="71"/>
        <v>6700000</v>
      </c>
      <c r="J175" s="87">
        <f t="shared" si="71"/>
        <v>6700000</v>
      </c>
      <c r="K175" s="87">
        <f t="shared" si="71"/>
        <v>6700000</v>
      </c>
      <c r="L175" s="87">
        <f t="shared" si="71"/>
        <v>7811474</v>
      </c>
      <c r="M175" s="87">
        <f t="shared" si="71"/>
        <v>10591474</v>
      </c>
      <c r="N175" s="87">
        <f t="shared" si="71"/>
        <v>18077427</v>
      </c>
      <c r="O175" s="82">
        <f t="shared" si="48"/>
        <v>7485953</v>
      </c>
      <c r="P175" s="87">
        <f t="shared" si="71"/>
        <v>18077427</v>
      </c>
      <c r="Q175" s="100">
        <f t="shared" si="49"/>
        <v>100</v>
      </c>
    </row>
    <row r="176" spans="1:17" ht="12.75">
      <c r="A176" s="9" t="s">
        <v>236</v>
      </c>
      <c r="B176" s="7">
        <v>841</v>
      </c>
      <c r="C176" s="8" t="s">
        <v>20</v>
      </c>
      <c r="D176" s="8" t="s">
        <v>18</v>
      </c>
      <c r="E176" s="30" t="s">
        <v>235</v>
      </c>
      <c r="F176" s="8"/>
      <c r="G176" s="33">
        <f t="shared" si="71"/>
        <v>6700000</v>
      </c>
      <c r="H176" s="33">
        <f t="shared" si="71"/>
        <v>6700000</v>
      </c>
      <c r="I176" s="33">
        <f t="shared" si="71"/>
        <v>6700000</v>
      </c>
      <c r="J176" s="36">
        <f t="shared" si="71"/>
        <v>6700000</v>
      </c>
      <c r="K176" s="36">
        <f t="shared" si="71"/>
        <v>6700000</v>
      </c>
      <c r="L176" s="36">
        <f t="shared" si="71"/>
        <v>7811474</v>
      </c>
      <c r="M176" s="36">
        <f t="shared" si="71"/>
        <v>10591474</v>
      </c>
      <c r="N176" s="36">
        <f t="shared" si="71"/>
        <v>18077427</v>
      </c>
      <c r="O176" s="82">
        <f aca="true" t="shared" si="72" ref="O176:O235">N176-M176</f>
        <v>7485953</v>
      </c>
      <c r="P176" s="36">
        <f t="shared" si="71"/>
        <v>18077427</v>
      </c>
      <c r="Q176" s="100">
        <f aca="true" t="shared" si="73" ref="Q176:Q235">P176/N176*100</f>
        <v>100</v>
      </c>
    </row>
    <row r="177" spans="1:17" ht="25.5">
      <c r="A177" s="9" t="s">
        <v>221</v>
      </c>
      <c r="B177" s="7">
        <v>841</v>
      </c>
      <c r="C177" s="8" t="s">
        <v>20</v>
      </c>
      <c r="D177" s="8" t="s">
        <v>18</v>
      </c>
      <c r="E177" s="30" t="s">
        <v>235</v>
      </c>
      <c r="F177" s="8" t="s">
        <v>209</v>
      </c>
      <c r="G177" s="33">
        <f t="shared" si="71"/>
        <v>6700000</v>
      </c>
      <c r="H177" s="33">
        <f t="shared" si="71"/>
        <v>6700000</v>
      </c>
      <c r="I177" s="33">
        <f t="shared" si="71"/>
        <v>6700000</v>
      </c>
      <c r="J177" s="36">
        <f t="shared" si="71"/>
        <v>6700000</v>
      </c>
      <c r="K177" s="36">
        <f t="shared" si="71"/>
        <v>6700000</v>
      </c>
      <c r="L177" s="36">
        <f t="shared" si="71"/>
        <v>7811474</v>
      </c>
      <c r="M177" s="36">
        <f t="shared" si="71"/>
        <v>10591474</v>
      </c>
      <c r="N177" s="36">
        <f t="shared" si="71"/>
        <v>18077427</v>
      </c>
      <c r="O177" s="82">
        <f t="shared" si="72"/>
        <v>7485953</v>
      </c>
      <c r="P177" s="36">
        <f t="shared" si="71"/>
        <v>18077427</v>
      </c>
      <c r="Q177" s="100">
        <f t="shared" si="73"/>
        <v>100</v>
      </c>
    </row>
    <row r="178" spans="1:17" ht="12.75">
      <c r="A178" s="9" t="s">
        <v>207</v>
      </c>
      <c r="B178" s="7">
        <v>841</v>
      </c>
      <c r="C178" s="8" t="s">
        <v>20</v>
      </c>
      <c r="D178" s="8" t="s">
        <v>18</v>
      </c>
      <c r="E178" s="30" t="s">
        <v>235</v>
      </c>
      <c r="F178" s="8" t="s">
        <v>210</v>
      </c>
      <c r="G178" s="33">
        <f t="shared" si="71"/>
        <v>6700000</v>
      </c>
      <c r="H178" s="33">
        <f t="shared" si="71"/>
        <v>6700000</v>
      </c>
      <c r="I178" s="33">
        <f t="shared" si="71"/>
        <v>6700000</v>
      </c>
      <c r="J178" s="36">
        <f t="shared" si="71"/>
        <v>6700000</v>
      </c>
      <c r="K178" s="36">
        <f t="shared" si="71"/>
        <v>6700000</v>
      </c>
      <c r="L178" s="36">
        <f t="shared" si="71"/>
        <v>7811474</v>
      </c>
      <c r="M178" s="36">
        <f t="shared" si="71"/>
        <v>10591474</v>
      </c>
      <c r="N178" s="36">
        <f t="shared" si="71"/>
        <v>18077427</v>
      </c>
      <c r="O178" s="82">
        <f t="shared" si="72"/>
        <v>7485953</v>
      </c>
      <c r="P178" s="36">
        <f t="shared" si="71"/>
        <v>18077427</v>
      </c>
      <c r="Q178" s="100">
        <f t="shared" si="73"/>
        <v>100</v>
      </c>
    </row>
    <row r="179" spans="1:17" ht="25.5">
      <c r="A179" s="9" t="s">
        <v>208</v>
      </c>
      <c r="B179" s="7">
        <v>841</v>
      </c>
      <c r="C179" s="8" t="s">
        <v>20</v>
      </c>
      <c r="D179" s="8" t="s">
        <v>18</v>
      </c>
      <c r="E179" s="30" t="s">
        <v>235</v>
      </c>
      <c r="F179" s="8" t="s">
        <v>211</v>
      </c>
      <c r="G179" s="33">
        <v>6700000</v>
      </c>
      <c r="H179" s="33">
        <v>6700000</v>
      </c>
      <c r="I179" s="33">
        <v>6700000</v>
      </c>
      <c r="J179" s="36">
        <v>6700000</v>
      </c>
      <c r="K179" s="36">
        <v>6700000</v>
      </c>
      <c r="L179" s="36">
        <v>7811474</v>
      </c>
      <c r="M179" s="36">
        <v>10591474</v>
      </c>
      <c r="N179" s="36">
        <v>18077427</v>
      </c>
      <c r="O179" s="82">
        <f t="shared" si="72"/>
        <v>7485953</v>
      </c>
      <c r="P179" s="36">
        <v>18077427</v>
      </c>
      <c r="Q179" s="100">
        <f t="shared" si="73"/>
        <v>100</v>
      </c>
    </row>
    <row r="180" spans="1:17" s="15" customFormat="1" ht="14.25" customHeight="1">
      <c r="A180" s="17" t="s">
        <v>9</v>
      </c>
      <c r="B180" s="5">
        <v>841</v>
      </c>
      <c r="C180" s="6" t="s">
        <v>23</v>
      </c>
      <c r="D180" s="6"/>
      <c r="E180" s="35"/>
      <c r="F180" s="6"/>
      <c r="G180" s="32" t="e">
        <f aca="true" t="shared" si="74" ref="G180:L180">+G181+G186</f>
        <v>#REF!</v>
      </c>
      <c r="H180" s="32" t="e">
        <f t="shared" si="74"/>
        <v>#REF!</v>
      </c>
      <c r="I180" s="32" t="e">
        <f t="shared" si="74"/>
        <v>#REF!</v>
      </c>
      <c r="J180" s="87" t="e">
        <f t="shared" si="74"/>
        <v>#REF!</v>
      </c>
      <c r="K180" s="87" t="e">
        <f t="shared" si="74"/>
        <v>#REF!</v>
      </c>
      <c r="L180" s="87" t="e">
        <f t="shared" si="74"/>
        <v>#REF!</v>
      </c>
      <c r="M180" s="87" t="e">
        <f>+M181+M186</f>
        <v>#REF!</v>
      </c>
      <c r="N180" s="87">
        <f>+N181+N186</f>
        <v>4107529.52</v>
      </c>
      <c r="O180" s="82" t="e">
        <f t="shared" si="72"/>
        <v>#REF!</v>
      </c>
      <c r="P180" s="87">
        <f>+P181+P186</f>
        <v>4107529.52</v>
      </c>
      <c r="Q180" s="100">
        <f t="shared" si="73"/>
        <v>100</v>
      </c>
    </row>
    <row r="181" spans="1:17" s="15" customFormat="1" ht="12.75" customHeight="1">
      <c r="A181" s="29" t="s">
        <v>250</v>
      </c>
      <c r="B181" s="7">
        <v>841</v>
      </c>
      <c r="C181" s="6" t="s">
        <v>23</v>
      </c>
      <c r="D181" s="6" t="s">
        <v>18</v>
      </c>
      <c r="E181" s="35"/>
      <c r="F181" s="6"/>
      <c r="G181" s="32">
        <f aca="true" t="shared" si="75" ref="G181:P182">G182</f>
        <v>3900000</v>
      </c>
      <c r="H181" s="32">
        <f t="shared" si="75"/>
        <v>3900000</v>
      </c>
      <c r="I181" s="32">
        <f t="shared" si="75"/>
        <v>3900000</v>
      </c>
      <c r="J181" s="87">
        <f t="shared" si="75"/>
        <v>4120756.6</v>
      </c>
      <c r="K181" s="87">
        <f t="shared" si="75"/>
        <v>4120756.6</v>
      </c>
      <c r="L181" s="87">
        <f t="shared" si="75"/>
        <v>4120756.6</v>
      </c>
      <c r="M181" s="87">
        <f t="shared" si="75"/>
        <v>3819256.6</v>
      </c>
      <c r="N181" s="87">
        <f t="shared" si="75"/>
        <v>4025563.52</v>
      </c>
      <c r="O181" s="82">
        <f t="shared" si="72"/>
        <v>206306.91999999993</v>
      </c>
      <c r="P181" s="87">
        <f t="shared" si="75"/>
        <v>4025563.52</v>
      </c>
      <c r="Q181" s="100">
        <f t="shared" si="73"/>
        <v>100</v>
      </c>
    </row>
    <row r="182" spans="1:17" ht="16.5" customHeight="1">
      <c r="A182" s="9" t="s">
        <v>91</v>
      </c>
      <c r="B182" s="7">
        <v>841</v>
      </c>
      <c r="C182" s="8" t="s">
        <v>23</v>
      </c>
      <c r="D182" s="8" t="s">
        <v>18</v>
      </c>
      <c r="E182" s="30" t="s">
        <v>170</v>
      </c>
      <c r="F182" s="8"/>
      <c r="G182" s="33">
        <f t="shared" si="75"/>
        <v>3900000</v>
      </c>
      <c r="H182" s="33">
        <f t="shared" si="75"/>
        <v>3900000</v>
      </c>
      <c r="I182" s="33">
        <f t="shared" si="75"/>
        <v>3900000</v>
      </c>
      <c r="J182" s="36">
        <f t="shared" si="75"/>
        <v>4120756.6</v>
      </c>
      <c r="K182" s="36">
        <f t="shared" si="75"/>
        <v>4120756.6</v>
      </c>
      <c r="L182" s="36">
        <f t="shared" si="75"/>
        <v>4120756.6</v>
      </c>
      <c r="M182" s="36">
        <f t="shared" si="75"/>
        <v>3819256.6</v>
      </c>
      <c r="N182" s="36">
        <f t="shared" si="75"/>
        <v>4025563.52</v>
      </c>
      <c r="O182" s="82">
        <f t="shared" si="72"/>
        <v>206306.91999999993</v>
      </c>
      <c r="P182" s="36">
        <f t="shared" si="75"/>
        <v>4025563.52</v>
      </c>
      <c r="Q182" s="100">
        <f t="shared" si="73"/>
        <v>100</v>
      </c>
    </row>
    <row r="183" spans="1:17" ht="43.5" customHeight="1">
      <c r="A183" s="22" t="s">
        <v>123</v>
      </c>
      <c r="B183" s="7">
        <v>841</v>
      </c>
      <c r="C183" s="8" t="s">
        <v>23</v>
      </c>
      <c r="D183" s="8" t="s">
        <v>18</v>
      </c>
      <c r="E183" s="30" t="s">
        <v>170</v>
      </c>
      <c r="F183" s="8" t="s">
        <v>66</v>
      </c>
      <c r="G183" s="33">
        <f aca="true" t="shared" si="76" ref="G183:L183">G185</f>
        <v>3900000</v>
      </c>
      <c r="H183" s="33">
        <f t="shared" si="76"/>
        <v>3900000</v>
      </c>
      <c r="I183" s="33">
        <f t="shared" si="76"/>
        <v>3900000</v>
      </c>
      <c r="J183" s="36">
        <f t="shared" si="76"/>
        <v>4120756.6</v>
      </c>
      <c r="K183" s="36">
        <f t="shared" si="76"/>
        <v>4120756.6</v>
      </c>
      <c r="L183" s="36">
        <f t="shared" si="76"/>
        <v>4120756.6</v>
      </c>
      <c r="M183" s="36">
        <f>M185</f>
        <v>3819256.6</v>
      </c>
      <c r="N183" s="36">
        <f>N185</f>
        <v>4025563.52</v>
      </c>
      <c r="O183" s="82">
        <f t="shared" si="72"/>
        <v>206306.91999999993</v>
      </c>
      <c r="P183" s="36">
        <f>P185</f>
        <v>4025563.52</v>
      </c>
      <c r="Q183" s="100">
        <f t="shared" si="73"/>
        <v>100</v>
      </c>
    </row>
    <row r="184" spans="1:17" ht="15.75" customHeight="1">
      <c r="A184" s="22" t="s">
        <v>146</v>
      </c>
      <c r="B184" s="7">
        <v>841</v>
      </c>
      <c r="C184" s="8" t="s">
        <v>23</v>
      </c>
      <c r="D184" s="8" t="s">
        <v>18</v>
      </c>
      <c r="E184" s="30" t="s">
        <v>170</v>
      </c>
      <c r="F184" s="8" t="s">
        <v>145</v>
      </c>
      <c r="G184" s="33">
        <f aca="true" t="shared" si="77" ref="G184:P184">G185</f>
        <v>3900000</v>
      </c>
      <c r="H184" s="33">
        <f t="shared" si="77"/>
        <v>3900000</v>
      </c>
      <c r="I184" s="33">
        <f t="shared" si="77"/>
        <v>3900000</v>
      </c>
      <c r="J184" s="36">
        <f t="shared" si="77"/>
        <v>4120756.6</v>
      </c>
      <c r="K184" s="36">
        <f t="shared" si="77"/>
        <v>4120756.6</v>
      </c>
      <c r="L184" s="36">
        <f t="shared" si="77"/>
        <v>4120756.6</v>
      </c>
      <c r="M184" s="36">
        <f t="shared" si="77"/>
        <v>3819256.6</v>
      </c>
      <c r="N184" s="36">
        <f t="shared" si="77"/>
        <v>4025563.52</v>
      </c>
      <c r="O184" s="82">
        <f t="shared" si="72"/>
        <v>206306.91999999993</v>
      </c>
      <c r="P184" s="36">
        <f t="shared" si="77"/>
        <v>4025563.52</v>
      </c>
      <c r="Q184" s="100">
        <f t="shared" si="73"/>
        <v>100</v>
      </c>
    </row>
    <row r="185" spans="1:17" ht="39" customHeight="1">
      <c r="A185" s="22" t="s">
        <v>107</v>
      </c>
      <c r="B185" s="7">
        <v>841</v>
      </c>
      <c r="C185" s="8" t="s">
        <v>23</v>
      </c>
      <c r="D185" s="8" t="s">
        <v>18</v>
      </c>
      <c r="E185" s="30" t="s">
        <v>170</v>
      </c>
      <c r="F185" s="8" t="s">
        <v>67</v>
      </c>
      <c r="G185" s="33">
        <v>3900000</v>
      </c>
      <c r="H185" s="33">
        <v>3900000</v>
      </c>
      <c r="I185" s="33">
        <v>3900000</v>
      </c>
      <c r="J185" s="36">
        <v>4120756.6</v>
      </c>
      <c r="K185" s="36">
        <v>4120756.6</v>
      </c>
      <c r="L185" s="36">
        <v>4120756.6</v>
      </c>
      <c r="M185" s="36">
        <v>3819256.6</v>
      </c>
      <c r="N185" s="36">
        <v>4025563.52</v>
      </c>
      <c r="O185" s="82">
        <f t="shared" si="72"/>
        <v>206306.91999999993</v>
      </c>
      <c r="P185" s="36">
        <v>4025563.52</v>
      </c>
      <c r="Q185" s="100">
        <f t="shared" si="73"/>
        <v>100</v>
      </c>
    </row>
    <row r="186" spans="1:17" ht="18.75" customHeight="1">
      <c r="A186" s="29" t="s">
        <v>12</v>
      </c>
      <c r="B186" s="5">
        <v>841</v>
      </c>
      <c r="C186" s="6" t="s">
        <v>23</v>
      </c>
      <c r="D186" s="6" t="s">
        <v>23</v>
      </c>
      <c r="E186" s="21"/>
      <c r="F186" s="6"/>
      <c r="G186" s="32" t="e">
        <f>G187+G192+#REF!</f>
        <v>#REF!</v>
      </c>
      <c r="H186" s="32" t="e">
        <f>H187+H192+#REF!</f>
        <v>#REF!</v>
      </c>
      <c r="I186" s="32" t="e">
        <f>I187+I192+#REF!</f>
        <v>#REF!</v>
      </c>
      <c r="J186" s="87" t="e">
        <f>J187+J192+#REF!</f>
        <v>#REF!</v>
      </c>
      <c r="K186" s="87" t="e">
        <f>K187+K192+#REF!</f>
        <v>#REF!</v>
      </c>
      <c r="L186" s="87" t="e">
        <f>L187+L192+#REF!</f>
        <v>#REF!</v>
      </c>
      <c r="M186" s="87" t="e">
        <f>M187+M192+#REF!</f>
        <v>#REF!</v>
      </c>
      <c r="N186" s="87">
        <f>N187+N192</f>
        <v>81966</v>
      </c>
      <c r="O186" s="87">
        <f>O187+O192</f>
        <v>-14034</v>
      </c>
      <c r="P186" s="87">
        <f>P187+P192</f>
        <v>81966</v>
      </c>
      <c r="Q186" s="100">
        <f t="shared" si="73"/>
        <v>100</v>
      </c>
    </row>
    <row r="187" spans="1:17" ht="18.75" customHeight="1">
      <c r="A187" s="22" t="s">
        <v>102</v>
      </c>
      <c r="B187" s="7">
        <v>841</v>
      </c>
      <c r="C187" s="8" t="s">
        <v>23</v>
      </c>
      <c r="D187" s="8" t="s">
        <v>23</v>
      </c>
      <c r="E187" s="30" t="s">
        <v>171</v>
      </c>
      <c r="F187" s="8"/>
      <c r="G187" s="33">
        <f aca="true" t="shared" si="78" ref="G187:P190">G188</f>
        <v>35000</v>
      </c>
      <c r="H187" s="33">
        <f t="shared" si="78"/>
        <v>35000</v>
      </c>
      <c r="I187" s="33">
        <f t="shared" si="78"/>
        <v>35000</v>
      </c>
      <c r="J187" s="36">
        <f t="shared" si="78"/>
        <v>35000</v>
      </c>
      <c r="K187" s="36">
        <f t="shared" si="78"/>
        <v>35000</v>
      </c>
      <c r="L187" s="36">
        <f t="shared" si="78"/>
        <v>35000</v>
      </c>
      <c r="M187" s="36">
        <f t="shared" si="78"/>
        <v>35000</v>
      </c>
      <c r="N187" s="36">
        <f t="shared" si="78"/>
        <v>30000</v>
      </c>
      <c r="O187" s="82">
        <f t="shared" si="72"/>
        <v>-5000</v>
      </c>
      <c r="P187" s="36">
        <f t="shared" si="78"/>
        <v>30000</v>
      </c>
      <c r="Q187" s="100">
        <f t="shared" si="73"/>
        <v>100</v>
      </c>
    </row>
    <row r="188" spans="1:17" ht="16.5" customHeight="1">
      <c r="A188" s="22" t="s">
        <v>13</v>
      </c>
      <c r="B188" s="7">
        <v>841</v>
      </c>
      <c r="C188" s="8" t="s">
        <v>23</v>
      </c>
      <c r="D188" s="8" t="s">
        <v>23</v>
      </c>
      <c r="E188" s="30" t="s">
        <v>171</v>
      </c>
      <c r="F188" s="8"/>
      <c r="G188" s="33">
        <f t="shared" si="78"/>
        <v>35000</v>
      </c>
      <c r="H188" s="33">
        <f t="shared" si="78"/>
        <v>35000</v>
      </c>
      <c r="I188" s="33">
        <f t="shared" si="78"/>
        <v>35000</v>
      </c>
      <c r="J188" s="36">
        <f t="shared" si="78"/>
        <v>35000</v>
      </c>
      <c r="K188" s="36">
        <f t="shared" si="78"/>
        <v>35000</v>
      </c>
      <c r="L188" s="36">
        <f t="shared" si="78"/>
        <v>35000</v>
      </c>
      <c r="M188" s="36">
        <f t="shared" si="78"/>
        <v>35000</v>
      </c>
      <c r="N188" s="36">
        <f t="shared" si="78"/>
        <v>30000</v>
      </c>
      <c r="O188" s="82">
        <f t="shared" si="72"/>
        <v>-5000</v>
      </c>
      <c r="P188" s="36">
        <f t="shared" si="78"/>
        <v>30000</v>
      </c>
      <c r="Q188" s="100">
        <f t="shared" si="73"/>
        <v>100</v>
      </c>
    </row>
    <row r="189" spans="1:17" ht="27" customHeight="1">
      <c r="A189" s="9" t="s">
        <v>203</v>
      </c>
      <c r="B189" s="7">
        <v>841</v>
      </c>
      <c r="C189" s="8" t="s">
        <v>23</v>
      </c>
      <c r="D189" s="8" t="s">
        <v>23</v>
      </c>
      <c r="E189" s="30" t="s">
        <v>171</v>
      </c>
      <c r="F189" s="8" t="s">
        <v>57</v>
      </c>
      <c r="G189" s="33">
        <f t="shared" si="78"/>
        <v>35000</v>
      </c>
      <c r="H189" s="33">
        <f t="shared" si="78"/>
        <v>35000</v>
      </c>
      <c r="I189" s="33">
        <f t="shared" si="78"/>
        <v>35000</v>
      </c>
      <c r="J189" s="36">
        <f t="shared" si="78"/>
        <v>35000</v>
      </c>
      <c r="K189" s="36">
        <f t="shared" si="78"/>
        <v>35000</v>
      </c>
      <c r="L189" s="36">
        <f t="shared" si="78"/>
        <v>35000</v>
      </c>
      <c r="M189" s="36">
        <f t="shared" si="78"/>
        <v>35000</v>
      </c>
      <c r="N189" s="36">
        <f t="shared" si="78"/>
        <v>30000</v>
      </c>
      <c r="O189" s="82">
        <f t="shared" si="72"/>
        <v>-5000</v>
      </c>
      <c r="P189" s="36">
        <f t="shared" si="78"/>
        <v>30000</v>
      </c>
      <c r="Q189" s="100">
        <f t="shared" si="73"/>
        <v>100</v>
      </c>
    </row>
    <row r="190" spans="1:17" ht="25.5" customHeight="1">
      <c r="A190" s="9" t="s">
        <v>204</v>
      </c>
      <c r="B190" s="7">
        <v>841</v>
      </c>
      <c r="C190" s="8" t="s">
        <v>23</v>
      </c>
      <c r="D190" s="8" t="s">
        <v>23</v>
      </c>
      <c r="E190" s="30" t="s">
        <v>171</v>
      </c>
      <c r="F190" s="8" t="s">
        <v>63</v>
      </c>
      <c r="G190" s="33">
        <f t="shared" si="78"/>
        <v>35000</v>
      </c>
      <c r="H190" s="33">
        <f t="shared" si="78"/>
        <v>35000</v>
      </c>
      <c r="I190" s="33">
        <f t="shared" si="78"/>
        <v>35000</v>
      </c>
      <c r="J190" s="36">
        <f t="shared" si="78"/>
        <v>35000</v>
      </c>
      <c r="K190" s="36">
        <f t="shared" si="78"/>
        <v>35000</v>
      </c>
      <c r="L190" s="36">
        <f t="shared" si="78"/>
        <v>35000</v>
      </c>
      <c r="M190" s="36">
        <f t="shared" si="78"/>
        <v>35000</v>
      </c>
      <c r="N190" s="36">
        <f t="shared" si="78"/>
        <v>30000</v>
      </c>
      <c r="O190" s="82">
        <f t="shared" si="72"/>
        <v>-5000</v>
      </c>
      <c r="P190" s="36">
        <f t="shared" si="78"/>
        <v>30000</v>
      </c>
      <c r="Q190" s="100">
        <f t="shared" si="73"/>
        <v>100</v>
      </c>
    </row>
    <row r="191" spans="1:17" ht="25.5" customHeight="1">
      <c r="A191" s="9" t="s">
        <v>132</v>
      </c>
      <c r="B191" s="7">
        <v>841</v>
      </c>
      <c r="C191" s="8" t="s">
        <v>23</v>
      </c>
      <c r="D191" s="8" t="s">
        <v>23</v>
      </c>
      <c r="E191" s="30" t="s">
        <v>171</v>
      </c>
      <c r="F191" s="8" t="s">
        <v>131</v>
      </c>
      <c r="G191" s="33">
        <v>35000</v>
      </c>
      <c r="H191" s="33">
        <v>35000</v>
      </c>
      <c r="I191" s="33">
        <v>35000</v>
      </c>
      <c r="J191" s="36">
        <v>35000</v>
      </c>
      <c r="K191" s="36">
        <v>35000</v>
      </c>
      <c r="L191" s="36">
        <v>35000</v>
      </c>
      <c r="M191" s="36">
        <v>35000</v>
      </c>
      <c r="N191" s="36">
        <v>30000</v>
      </c>
      <c r="O191" s="82">
        <f t="shared" si="72"/>
        <v>-5000</v>
      </c>
      <c r="P191" s="36">
        <v>30000</v>
      </c>
      <c r="Q191" s="100">
        <f t="shared" si="73"/>
        <v>100</v>
      </c>
    </row>
    <row r="192" spans="1:17" ht="17.25" customHeight="1">
      <c r="A192" s="9" t="s">
        <v>153</v>
      </c>
      <c r="B192" s="7">
        <v>841</v>
      </c>
      <c r="C192" s="8" t="s">
        <v>23</v>
      </c>
      <c r="D192" s="8" t="s">
        <v>23</v>
      </c>
      <c r="E192" s="30" t="s">
        <v>172</v>
      </c>
      <c r="F192" s="8"/>
      <c r="G192" s="33">
        <f aca="true" t="shared" si="79" ref="G192:P194">G193</f>
        <v>31000</v>
      </c>
      <c r="H192" s="33">
        <f t="shared" si="79"/>
        <v>31000</v>
      </c>
      <c r="I192" s="33">
        <f t="shared" si="79"/>
        <v>31000</v>
      </c>
      <c r="J192" s="36">
        <f t="shared" si="79"/>
        <v>31000</v>
      </c>
      <c r="K192" s="36">
        <f t="shared" si="79"/>
        <v>31000</v>
      </c>
      <c r="L192" s="36">
        <f t="shared" si="79"/>
        <v>61000</v>
      </c>
      <c r="M192" s="36">
        <f t="shared" si="79"/>
        <v>61000</v>
      </c>
      <c r="N192" s="36">
        <f t="shared" si="79"/>
        <v>51966</v>
      </c>
      <c r="O192" s="82">
        <f t="shared" si="72"/>
        <v>-9034</v>
      </c>
      <c r="P192" s="36">
        <f t="shared" si="79"/>
        <v>51966</v>
      </c>
      <c r="Q192" s="100">
        <f t="shared" si="73"/>
        <v>100</v>
      </c>
    </row>
    <row r="193" spans="1:17" ht="25.5" customHeight="1">
      <c r="A193" s="9" t="s">
        <v>203</v>
      </c>
      <c r="B193" s="7">
        <v>841</v>
      </c>
      <c r="C193" s="8" t="s">
        <v>23</v>
      </c>
      <c r="D193" s="8" t="s">
        <v>23</v>
      </c>
      <c r="E193" s="30" t="s">
        <v>172</v>
      </c>
      <c r="F193" s="8" t="s">
        <v>57</v>
      </c>
      <c r="G193" s="33">
        <f t="shared" si="79"/>
        <v>31000</v>
      </c>
      <c r="H193" s="33">
        <f t="shared" si="79"/>
        <v>31000</v>
      </c>
      <c r="I193" s="33">
        <f t="shared" si="79"/>
        <v>31000</v>
      </c>
      <c r="J193" s="36">
        <f t="shared" si="79"/>
        <v>31000</v>
      </c>
      <c r="K193" s="36">
        <f t="shared" si="79"/>
        <v>31000</v>
      </c>
      <c r="L193" s="36">
        <f t="shared" si="79"/>
        <v>61000</v>
      </c>
      <c r="M193" s="36">
        <f t="shared" si="79"/>
        <v>61000</v>
      </c>
      <c r="N193" s="36">
        <f t="shared" si="79"/>
        <v>51966</v>
      </c>
      <c r="O193" s="82">
        <f t="shared" si="72"/>
        <v>-9034</v>
      </c>
      <c r="P193" s="36">
        <f t="shared" si="79"/>
        <v>51966</v>
      </c>
      <c r="Q193" s="100">
        <f t="shared" si="73"/>
        <v>100</v>
      </c>
    </row>
    <row r="194" spans="1:17" ht="25.5" customHeight="1">
      <c r="A194" s="9" t="s">
        <v>204</v>
      </c>
      <c r="B194" s="7">
        <v>841</v>
      </c>
      <c r="C194" s="8" t="s">
        <v>23</v>
      </c>
      <c r="D194" s="8" t="s">
        <v>23</v>
      </c>
      <c r="E194" s="30" t="s">
        <v>172</v>
      </c>
      <c r="F194" s="8" t="s">
        <v>63</v>
      </c>
      <c r="G194" s="33">
        <f t="shared" si="79"/>
        <v>31000</v>
      </c>
      <c r="H194" s="33">
        <f t="shared" si="79"/>
        <v>31000</v>
      </c>
      <c r="I194" s="33">
        <f t="shared" si="79"/>
        <v>31000</v>
      </c>
      <c r="J194" s="36">
        <f t="shared" si="79"/>
        <v>31000</v>
      </c>
      <c r="K194" s="36">
        <f t="shared" si="79"/>
        <v>31000</v>
      </c>
      <c r="L194" s="36">
        <f t="shared" si="79"/>
        <v>61000</v>
      </c>
      <c r="M194" s="36">
        <f t="shared" si="79"/>
        <v>61000</v>
      </c>
      <c r="N194" s="36">
        <f t="shared" si="79"/>
        <v>51966</v>
      </c>
      <c r="O194" s="82">
        <f t="shared" si="72"/>
        <v>-9034</v>
      </c>
      <c r="P194" s="36">
        <f t="shared" si="79"/>
        <v>51966</v>
      </c>
      <c r="Q194" s="100">
        <f t="shared" si="73"/>
        <v>100</v>
      </c>
    </row>
    <row r="195" spans="1:17" ht="25.5" customHeight="1">
      <c r="A195" s="9" t="s">
        <v>132</v>
      </c>
      <c r="B195" s="7">
        <v>841</v>
      </c>
      <c r="C195" s="8" t="s">
        <v>23</v>
      </c>
      <c r="D195" s="8" t="s">
        <v>23</v>
      </c>
      <c r="E195" s="30" t="s">
        <v>172</v>
      </c>
      <c r="F195" s="8" t="s">
        <v>131</v>
      </c>
      <c r="G195" s="33">
        <v>31000</v>
      </c>
      <c r="H195" s="33">
        <v>31000</v>
      </c>
      <c r="I195" s="33">
        <v>31000</v>
      </c>
      <c r="J195" s="36">
        <v>31000</v>
      </c>
      <c r="K195" s="36">
        <v>31000</v>
      </c>
      <c r="L195" s="36">
        <v>61000</v>
      </c>
      <c r="M195" s="36">
        <v>61000</v>
      </c>
      <c r="N195" s="36">
        <v>51966</v>
      </c>
      <c r="O195" s="82">
        <f t="shared" si="72"/>
        <v>-9034</v>
      </c>
      <c r="P195" s="36">
        <v>51966</v>
      </c>
      <c r="Q195" s="100">
        <f t="shared" si="73"/>
        <v>100</v>
      </c>
    </row>
    <row r="196" spans="1:17" ht="16.5" customHeight="1">
      <c r="A196" s="17" t="s">
        <v>52</v>
      </c>
      <c r="B196" s="5">
        <v>841</v>
      </c>
      <c r="C196" s="6" t="s">
        <v>24</v>
      </c>
      <c r="D196" s="6"/>
      <c r="E196" s="35"/>
      <c r="F196" s="6"/>
      <c r="G196" s="32">
        <f aca="true" t="shared" si="80" ref="G196:L196">G197+G222</f>
        <v>18092863.09</v>
      </c>
      <c r="H196" s="32">
        <f t="shared" si="80"/>
        <v>18092863.09</v>
      </c>
      <c r="I196" s="32">
        <f t="shared" si="80"/>
        <v>17742863.09</v>
      </c>
      <c r="J196" s="87">
        <f t="shared" si="80"/>
        <v>20602914.09</v>
      </c>
      <c r="K196" s="87">
        <f t="shared" si="80"/>
        <v>21602914.09</v>
      </c>
      <c r="L196" s="87">
        <f t="shared" si="80"/>
        <v>22113687.3</v>
      </c>
      <c r="M196" s="87">
        <f>M197+M222</f>
        <v>23041995.3</v>
      </c>
      <c r="N196" s="87">
        <f>N197+N222</f>
        <v>26131820.160000004</v>
      </c>
      <c r="O196" s="82">
        <f t="shared" si="72"/>
        <v>3089824.860000003</v>
      </c>
      <c r="P196" s="87">
        <f>P197+P222</f>
        <v>26115122.930000007</v>
      </c>
      <c r="Q196" s="100">
        <f t="shared" si="73"/>
        <v>99.93610383854717</v>
      </c>
    </row>
    <row r="197" spans="1:17" s="15" customFormat="1" ht="15.75" customHeight="1">
      <c r="A197" s="17" t="s">
        <v>15</v>
      </c>
      <c r="B197" s="5">
        <v>841</v>
      </c>
      <c r="C197" s="6" t="s">
        <v>24</v>
      </c>
      <c r="D197" s="6" t="s">
        <v>17</v>
      </c>
      <c r="E197" s="35"/>
      <c r="F197" s="6"/>
      <c r="G197" s="32">
        <f>G198+G202+G206</f>
        <v>14855591.09</v>
      </c>
      <c r="H197" s="32">
        <f>H198+H202+H206</f>
        <v>14855591.09</v>
      </c>
      <c r="I197" s="32">
        <f>I198+I202+I206</f>
        <v>14505591.09</v>
      </c>
      <c r="J197" s="87">
        <f>J198+J202+J206</f>
        <v>17160642.09</v>
      </c>
      <c r="K197" s="87">
        <f>K198+K202+K206+K214+K218</f>
        <v>18160642.09</v>
      </c>
      <c r="L197" s="87">
        <f>L198+L202+L206+L214+L218</f>
        <v>18111415.3</v>
      </c>
      <c r="M197" s="87">
        <f>M198+M202+M206+M214+M218+M210</f>
        <v>18654723.3</v>
      </c>
      <c r="N197" s="87">
        <f>N198+N202+N206+N214+N218+N210</f>
        <v>21312642.940000005</v>
      </c>
      <c r="O197" s="82">
        <f t="shared" si="72"/>
        <v>2657919.6400000043</v>
      </c>
      <c r="P197" s="87">
        <f>P198+P202+P206+P214+P218+P210</f>
        <v>21312642.940000005</v>
      </c>
      <c r="Q197" s="100">
        <f t="shared" si="73"/>
        <v>100</v>
      </c>
    </row>
    <row r="198" spans="1:17" ht="15.75" customHeight="1">
      <c r="A198" s="9" t="s">
        <v>117</v>
      </c>
      <c r="B198" s="7">
        <v>841</v>
      </c>
      <c r="C198" s="8" t="s">
        <v>24</v>
      </c>
      <c r="D198" s="8" t="s">
        <v>17</v>
      </c>
      <c r="E198" s="30" t="s">
        <v>173</v>
      </c>
      <c r="F198" s="8"/>
      <c r="G198" s="33">
        <f aca="true" t="shared" si="81" ref="G198:P198">G199</f>
        <v>7455591.09</v>
      </c>
      <c r="H198" s="33">
        <f t="shared" si="81"/>
        <v>7455591.09</v>
      </c>
      <c r="I198" s="33">
        <f t="shared" si="81"/>
        <v>7105591.09</v>
      </c>
      <c r="J198" s="36">
        <f t="shared" si="81"/>
        <v>10038142.09</v>
      </c>
      <c r="K198" s="36">
        <f t="shared" si="81"/>
        <v>9794075.09</v>
      </c>
      <c r="L198" s="36">
        <f t="shared" si="81"/>
        <v>9744848.3</v>
      </c>
      <c r="M198" s="36">
        <f t="shared" si="81"/>
        <v>9744848.3</v>
      </c>
      <c r="N198" s="36">
        <f t="shared" si="81"/>
        <v>11268222.88</v>
      </c>
      <c r="O198" s="82">
        <f t="shared" si="72"/>
        <v>1523374.58</v>
      </c>
      <c r="P198" s="36">
        <f t="shared" si="81"/>
        <v>11268222.88</v>
      </c>
      <c r="Q198" s="100">
        <f t="shared" si="73"/>
        <v>100</v>
      </c>
    </row>
    <row r="199" spans="1:17" ht="45" customHeight="1">
      <c r="A199" s="22" t="s">
        <v>123</v>
      </c>
      <c r="B199" s="7">
        <v>841</v>
      </c>
      <c r="C199" s="8" t="s">
        <v>24</v>
      </c>
      <c r="D199" s="8" t="s">
        <v>17</v>
      </c>
      <c r="E199" s="30" t="s">
        <v>173</v>
      </c>
      <c r="F199" s="8" t="s">
        <v>66</v>
      </c>
      <c r="G199" s="33">
        <f aca="true" t="shared" si="82" ref="G199:L199">G201</f>
        <v>7455591.09</v>
      </c>
      <c r="H199" s="33">
        <f t="shared" si="82"/>
        <v>7455591.09</v>
      </c>
      <c r="I199" s="33">
        <f t="shared" si="82"/>
        <v>7105591.09</v>
      </c>
      <c r="J199" s="36">
        <f t="shared" si="82"/>
        <v>10038142.09</v>
      </c>
      <c r="K199" s="36">
        <f t="shared" si="82"/>
        <v>9794075.09</v>
      </c>
      <c r="L199" s="36">
        <f t="shared" si="82"/>
        <v>9744848.3</v>
      </c>
      <c r="M199" s="36">
        <f>M201</f>
        <v>9744848.3</v>
      </c>
      <c r="N199" s="36">
        <f>N201</f>
        <v>11268222.88</v>
      </c>
      <c r="O199" s="82">
        <f t="shared" si="72"/>
        <v>1523374.58</v>
      </c>
      <c r="P199" s="36">
        <f>P201</f>
        <v>11268222.88</v>
      </c>
      <c r="Q199" s="100">
        <f t="shared" si="73"/>
        <v>100</v>
      </c>
    </row>
    <row r="200" spans="1:17" ht="17.25" customHeight="1">
      <c r="A200" s="22" t="s">
        <v>146</v>
      </c>
      <c r="B200" s="7">
        <v>841</v>
      </c>
      <c r="C200" s="8" t="s">
        <v>24</v>
      </c>
      <c r="D200" s="8" t="s">
        <v>17</v>
      </c>
      <c r="E200" s="30" t="s">
        <v>173</v>
      </c>
      <c r="F200" s="8" t="s">
        <v>145</v>
      </c>
      <c r="G200" s="33">
        <f aca="true" t="shared" si="83" ref="G200:P200">G201</f>
        <v>7455591.09</v>
      </c>
      <c r="H200" s="33">
        <f t="shared" si="83"/>
        <v>7455591.09</v>
      </c>
      <c r="I200" s="33">
        <f t="shared" si="83"/>
        <v>7105591.09</v>
      </c>
      <c r="J200" s="36">
        <f t="shared" si="83"/>
        <v>10038142.09</v>
      </c>
      <c r="K200" s="36">
        <f t="shared" si="83"/>
        <v>9794075.09</v>
      </c>
      <c r="L200" s="36">
        <f t="shared" si="83"/>
        <v>9744848.3</v>
      </c>
      <c r="M200" s="36">
        <f t="shared" si="83"/>
        <v>9744848.3</v>
      </c>
      <c r="N200" s="36">
        <f t="shared" si="83"/>
        <v>11268222.88</v>
      </c>
      <c r="O200" s="82">
        <f t="shared" si="72"/>
        <v>1523374.58</v>
      </c>
      <c r="P200" s="36">
        <f t="shared" si="83"/>
        <v>11268222.88</v>
      </c>
      <c r="Q200" s="100">
        <f t="shared" si="73"/>
        <v>100</v>
      </c>
    </row>
    <row r="201" spans="1:17" ht="38.25" customHeight="1">
      <c r="A201" s="22" t="s">
        <v>107</v>
      </c>
      <c r="B201" s="7">
        <v>841</v>
      </c>
      <c r="C201" s="8" t="s">
        <v>24</v>
      </c>
      <c r="D201" s="8" t="s">
        <v>17</v>
      </c>
      <c r="E201" s="30" t="s">
        <v>173</v>
      </c>
      <c r="F201" s="8" t="s">
        <v>67</v>
      </c>
      <c r="G201" s="33">
        <v>7455591.09</v>
      </c>
      <c r="H201" s="33">
        <v>7455591.09</v>
      </c>
      <c r="I201" s="33">
        <v>7105591.09</v>
      </c>
      <c r="J201" s="36">
        <v>10038142.09</v>
      </c>
      <c r="K201" s="36">
        <v>9794075.09</v>
      </c>
      <c r="L201" s="36">
        <v>9744848.3</v>
      </c>
      <c r="M201" s="36">
        <v>9744848.3</v>
      </c>
      <c r="N201" s="36">
        <v>11268222.88</v>
      </c>
      <c r="O201" s="82">
        <f t="shared" si="72"/>
        <v>1523374.58</v>
      </c>
      <c r="P201" s="36">
        <v>11268222.88</v>
      </c>
      <c r="Q201" s="100">
        <f t="shared" si="73"/>
        <v>100</v>
      </c>
    </row>
    <row r="202" spans="1:17" ht="17.25" customHeight="1">
      <c r="A202" s="22" t="s">
        <v>119</v>
      </c>
      <c r="B202" s="7">
        <v>841</v>
      </c>
      <c r="C202" s="8" t="s">
        <v>24</v>
      </c>
      <c r="D202" s="8" t="s">
        <v>17</v>
      </c>
      <c r="E202" s="30" t="s">
        <v>174</v>
      </c>
      <c r="F202" s="8"/>
      <c r="G202" s="33">
        <f aca="true" t="shared" si="84" ref="G202:P202">G203</f>
        <v>4750000</v>
      </c>
      <c r="H202" s="33">
        <f t="shared" si="84"/>
        <v>4750000</v>
      </c>
      <c r="I202" s="33">
        <f t="shared" si="84"/>
        <v>4750000</v>
      </c>
      <c r="J202" s="36">
        <f t="shared" si="84"/>
        <v>4472500</v>
      </c>
      <c r="K202" s="36">
        <f t="shared" si="84"/>
        <v>4472500</v>
      </c>
      <c r="L202" s="36">
        <f t="shared" si="84"/>
        <v>4472500</v>
      </c>
      <c r="M202" s="36">
        <f t="shared" si="84"/>
        <v>5472500</v>
      </c>
      <c r="N202" s="36">
        <f t="shared" si="84"/>
        <v>6619972.75</v>
      </c>
      <c r="O202" s="82">
        <f t="shared" si="72"/>
        <v>1147472.75</v>
      </c>
      <c r="P202" s="36">
        <f t="shared" si="84"/>
        <v>6619972.75</v>
      </c>
      <c r="Q202" s="100">
        <f t="shared" si="73"/>
        <v>100</v>
      </c>
    </row>
    <row r="203" spans="1:17" ht="38.25" customHeight="1">
      <c r="A203" s="22" t="s">
        <v>123</v>
      </c>
      <c r="B203" s="7">
        <v>841</v>
      </c>
      <c r="C203" s="8" t="s">
        <v>24</v>
      </c>
      <c r="D203" s="8" t="s">
        <v>17</v>
      </c>
      <c r="E203" s="30" t="s">
        <v>174</v>
      </c>
      <c r="F203" s="8" t="s">
        <v>66</v>
      </c>
      <c r="G203" s="33">
        <f aca="true" t="shared" si="85" ref="G203:L203">G205</f>
        <v>4750000</v>
      </c>
      <c r="H203" s="33">
        <f t="shared" si="85"/>
        <v>4750000</v>
      </c>
      <c r="I203" s="33">
        <f t="shared" si="85"/>
        <v>4750000</v>
      </c>
      <c r="J203" s="36">
        <f t="shared" si="85"/>
        <v>4472500</v>
      </c>
      <c r="K203" s="36">
        <f t="shared" si="85"/>
        <v>4472500</v>
      </c>
      <c r="L203" s="36">
        <f t="shared" si="85"/>
        <v>4472500</v>
      </c>
      <c r="M203" s="36">
        <f>M205</f>
        <v>5472500</v>
      </c>
      <c r="N203" s="36">
        <f>N205</f>
        <v>6619972.75</v>
      </c>
      <c r="O203" s="82">
        <f t="shared" si="72"/>
        <v>1147472.75</v>
      </c>
      <c r="P203" s="36">
        <f>P205</f>
        <v>6619972.75</v>
      </c>
      <c r="Q203" s="100">
        <f t="shared" si="73"/>
        <v>100</v>
      </c>
    </row>
    <row r="204" spans="1:17" ht="19.5" customHeight="1">
      <c r="A204" s="22" t="s">
        <v>146</v>
      </c>
      <c r="B204" s="7">
        <v>841</v>
      </c>
      <c r="C204" s="8" t="s">
        <v>24</v>
      </c>
      <c r="D204" s="8" t="s">
        <v>17</v>
      </c>
      <c r="E204" s="30" t="s">
        <v>174</v>
      </c>
      <c r="F204" s="8" t="s">
        <v>145</v>
      </c>
      <c r="G204" s="33">
        <f aca="true" t="shared" si="86" ref="G204:P204">G205</f>
        <v>4750000</v>
      </c>
      <c r="H204" s="33">
        <f t="shared" si="86"/>
        <v>4750000</v>
      </c>
      <c r="I204" s="33">
        <f t="shared" si="86"/>
        <v>4750000</v>
      </c>
      <c r="J204" s="36">
        <f t="shared" si="86"/>
        <v>4472500</v>
      </c>
      <c r="K204" s="36">
        <f t="shared" si="86"/>
        <v>4472500</v>
      </c>
      <c r="L204" s="36">
        <f t="shared" si="86"/>
        <v>4472500</v>
      </c>
      <c r="M204" s="36">
        <f t="shared" si="86"/>
        <v>5472500</v>
      </c>
      <c r="N204" s="36">
        <f t="shared" si="86"/>
        <v>6619972.75</v>
      </c>
      <c r="O204" s="82">
        <f t="shared" si="72"/>
        <v>1147472.75</v>
      </c>
      <c r="P204" s="36">
        <f t="shared" si="86"/>
        <v>6619972.75</v>
      </c>
      <c r="Q204" s="100">
        <f t="shared" si="73"/>
        <v>100</v>
      </c>
    </row>
    <row r="205" spans="1:17" ht="38.25" customHeight="1">
      <c r="A205" s="22" t="s">
        <v>107</v>
      </c>
      <c r="B205" s="7">
        <v>841</v>
      </c>
      <c r="C205" s="8" t="s">
        <v>24</v>
      </c>
      <c r="D205" s="8" t="s">
        <v>17</v>
      </c>
      <c r="E205" s="30" t="s">
        <v>174</v>
      </c>
      <c r="F205" s="8" t="s">
        <v>67</v>
      </c>
      <c r="G205" s="33">
        <v>4750000</v>
      </c>
      <c r="H205" s="33">
        <v>4750000</v>
      </c>
      <c r="I205" s="33">
        <v>4750000</v>
      </c>
      <c r="J205" s="36">
        <v>4472500</v>
      </c>
      <c r="K205" s="36">
        <v>4472500</v>
      </c>
      <c r="L205" s="36">
        <v>4472500</v>
      </c>
      <c r="M205" s="36">
        <v>5472500</v>
      </c>
      <c r="N205" s="36">
        <v>6619972.75</v>
      </c>
      <c r="O205" s="82">
        <f t="shared" si="72"/>
        <v>1147472.75</v>
      </c>
      <c r="P205" s="36">
        <v>6619972.75</v>
      </c>
      <c r="Q205" s="100">
        <f t="shared" si="73"/>
        <v>100</v>
      </c>
    </row>
    <row r="206" spans="1:17" ht="15.75" customHeight="1">
      <c r="A206" s="13" t="s">
        <v>92</v>
      </c>
      <c r="B206" s="7">
        <v>841</v>
      </c>
      <c r="C206" s="8" t="s">
        <v>24</v>
      </c>
      <c r="D206" s="8" t="s">
        <v>17</v>
      </c>
      <c r="E206" s="30" t="s">
        <v>175</v>
      </c>
      <c r="F206" s="8"/>
      <c r="G206" s="33">
        <f aca="true" t="shared" si="87" ref="G206:P206">G207</f>
        <v>2650000</v>
      </c>
      <c r="H206" s="33">
        <f t="shared" si="87"/>
        <v>2650000</v>
      </c>
      <c r="I206" s="33">
        <f t="shared" si="87"/>
        <v>2650000</v>
      </c>
      <c r="J206" s="36">
        <f t="shared" si="87"/>
        <v>2650000</v>
      </c>
      <c r="K206" s="36">
        <f t="shared" si="87"/>
        <v>2650000</v>
      </c>
      <c r="L206" s="36">
        <f t="shared" si="87"/>
        <v>2650000</v>
      </c>
      <c r="M206" s="36">
        <f t="shared" si="87"/>
        <v>2060000</v>
      </c>
      <c r="N206" s="36">
        <f t="shared" si="87"/>
        <v>2001704.62</v>
      </c>
      <c r="O206" s="82">
        <f t="shared" si="72"/>
        <v>-58295.37999999989</v>
      </c>
      <c r="P206" s="36">
        <f t="shared" si="87"/>
        <v>2001704.62</v>
      </c>
      <c r="Q206" s="100">
        <f t="shared" si="73"/>
        <v>100</v>
      </c>
    </row>
    <row r="207" spans="1:17" ht="40.5" customHeight="1">
      <c r="A207" s="22" t="s">
        <v>123</v>
      </c>
      <c r="B207" s="7">
        <v>841</v>
      </c>
      <c r="C207" s="8" t="s">
        <v>24</v>
      </c>
      <c r="D207" s="8" t="s">
        <v>17</v>
      </c>
      <c r="E207" s="30" t="s">
        <v>175</v>
      </c>
      <c r="F207" s="8" t="s">
        <v>66</v>
      </c>
      <c r="G207" s="33">
        <f aca="true" t="shared" si="88" ref="G207:L207">G209</f>
        <v>2650000</v>
      </c>
      <c r="H207" s="33">
        <f t="shared" si="88"/>
        <v>2650000</v>
      </c>
      <c r="I207" s="33">
        <f t="shared" si="88"/>
        <v>2650000</v>
      </c>
      <c r="J207" s="36">
        <f t="shared" si="88"/>
        <v>2650000</v>
      </c>
      <c r="K207" s="36">
        <f t="shared" si="88"/>
        <v>2650000</v>
      </c>
      <c r="L207" s="36">
        <f t="shared" si="88"/>
        <v>2650000</v>
      </c>
      <c r="M207" s="36">
        <f>M209</f>
        <v>2060000</v>
      </c>
      <c r="N207" s="36">
        <f>N209</f>
        <v>2001704.62</v>
      </c>
      <c r="O207" s="82">
        <f t="shared" si="72"/>
        <v>-58295.37999999989</v>
      </c>
      <c r="P207" s="36">
        <f>P209</f>
        <v>2001704.62</v>
      </c>
      <c r="Q207" s="100">
        <f t="shared" si="73"/>
        <v>100</v>
      </c>
    </row>
    <row r="208" spans="1:17" ht="18.75" customHeight="1">
      <c r="A208" s="22" t="s">
        <v>146</v>
      </c>
      <c r="B208" s="7">
        <v>841</v>
      </c>
      <c r="C208" s="8" t="s">
        <v>24</v>
      </c>
      <c r="D208" s="8" t="s">
        <v>17</v>
      </c>
      <c r="E208" s="30" t="s">
        <v>175</v>
      </c>
      <c r="F208" s="8" t="s">
        <v>145</v>
      </c>
      <c r="G208" s="33">
        <f aca="true" t="shared" si="89" ref="G208:P208">G209</f>
        <v>2650000</v>
      </c>
      <c r="H208" s="33">
        <f t="shared" si="89"/>
        <v>2650000</v>
      </c>
      <c r="I208" s="33">
        <f t="shared" si="89"/>
        <v>2650000</v>
      </c>
      <c r="J208" s="36">
        <f t="shared" si="89"/>
        <v>2650000</v>
      </c>
      <c r="K208" s="36">
        <f t="shared" si="89"/>
        <v>2650000</v>
      </c>
      <c r="L208" s="36">
        <f t="shared" si="89"/>
        <v>2650000</v>
      </c>
      <c r="M208" s="36">
        <f t="shared" si="89"/>
        <v>2060000</v>
      </c>
      <c r="N208" s="36">
        <f t="shared" si="89"/>
        <v>2001704.62</v>
      </c>
      <c r="O208" s="82">
        <f t="shared" si="72"/>
        <v>-58295.37999999989</v>
      </c>
      <c r="P208" s="36">
        <f t="shared" si="89"/>
        <v>2001704.62</v>
      </c>
      <c r="Q208" s="100">
        <f t="shared" si="73"/>
        <v>100</v>
      </c>
    </row>
    <row r="209" spans="1:17" ht="40.5" customHeight="1">
      <c r="A209" s="22" t="s">
        <v>107</v>
      </c>
      <c r="B209" s="7">
        <v>841</v>
      </c>
      <c r="C209" s="8" t="s">
        <v>24</v>
      </c>
      <c r="D209" s="8" t="s">
        <v>17</v>
      </c>
      <c r="E209" s="30" t="s">
        <v>175</v>
      </c>
      <c r="F209" s="8" t="s">
        <v>67</v>
      </c>
      <c r="G209" s="33">
        <v>2650000</v>
      </c>
      <c r="H209" s="33">
        <v>2650000</v>
      </c>
      <c r="I209" s="33">
        <v>2650000</v>
      </c>
      <c r="J209" s="36">
        <v>2650000</v>
      </c>
      <c r="K209" s="36">
        <v>2650000</v>
      </c>
      <c r="L209" s="36">
        <v>2650000</v>
      </c>
      <c r="M209" s="36">
        <v>2060000</v>
      </c>
      <c r="N209" s="36">
        <v>2001704.62</v>
      </c>
      <c r="O209" s="82">
        <f t="shared" si="72"/>
        <v>-58295.37999999989</v>
      </c>
      <c r="P209" s="36">
        <v>2001704.62</v>
      </c>
      <c r="Q209" s="100">
        <f t="shared" si="73"/>
        <v>100</v>
      </c>
    </row>
    <row r="210" spans="1:17" ht="18" customHeight="1">
      <c r="A210" s="22" t="s">
        <v>281</v>
      </c>
      <c r="B210" s="7">
        <v>841</v>
      </c>
      <c r="C210" s="8" t="s">
        <v>24</v>
      </c>
      <c r="D210" s="8" t="s">
        <v>17</v>
      </c>
      <c r="E210" s="30" t="s">
        <v>280</v>
      </c>
      <c r="F210" s="8"/>
      <c r="G210" s="33"/>
      <c r="H210" s="33"/>
      <c r="I210" s="33"/>
      <c r="J210" s="36"/>
      <c r="K210" s="36"/>
      <c r="L210" s="36"/>
      <c r="M210" s="36">
        <f aca="true" t="shared" si="90" ref="M210:P212">M211</f>
        <v>133308</v>
      </c>
      <c r="N210" s="36">
        <f t="shared" si="90"/>
        <v>133308</v>
      </c>
      <c r="O210" s="82">
        <f t="shared" si="72"/>
        <v>0</v>
      </c>
      <c r="P210" s="36">
        <f t="shared" si="90"/>
        <v>133308</v>
      </c>
      <c r="Q210" s="100">
        <f t="shared" si="73"/>
        <v>100</v>
      </c>
    </row>
    <row r="211" spans="1:17" ht="40.5" customHeight="1">
      <c r="A211" s="22" t="s">
        <v>123</v>
      </c>
      <c r="B211" s="7">
        <v>841</v>
      </c>
      <c r="C211" s="8" t="s">
        <v>24</v>
      </c>
      <c r="D211" s="8" t="s">
        <v>17</v>
      </c>
      <c r="E211" s="30" t="s">
        <v>280</v>
      </c>
      <c r="F211" s="8" t="s">
        <v>66</v>
      </c>
      <c r="G211" s="33"/>
      <c r="H211" s="33"/>
      <c r="I211" s="33"/>
      <c r="J211" s="36"/>
      <c r="K211" s="36"/>
      <c r="L211" s="36"/>
      <c r="M211" s="36">
        <f t="shared" si="90"/>
        <v>133308</v>
      </c>
      <c r="N211" s="36">
        <f t="shared" si="90"/>
        <v>133308</v>
      </c>
      <c r="O211" s="82">
        <f t="shared" si="72"/>
        <v>0</v>
      </c>
      <c r="P211" s="36">
        <f t="shared" si="90"/>
        <v>133308</v>
      </c>
      <c r="Q211" s="100">
        <f t="shared" si="73"/>
        <v>100</v>
      </c>
    </row>
    <row r="212" spans="1:17" ht="20.25" customHeight="1">
      <c r="A212" s="22" t="s">
        <v>146</v>
      </c>
      <c r="B212" s="7">
        <v>841</v>
      </c>
      <c r="C212" s="8" t="s">
        <v>24</v>
      </c>
      <c r="D212" s="8" t="s">
        <v>17</v>
      </c>
      <c r="E212" s="30" t="s">
        <v>280</v>
      </c>
      <c r="F212" s="8" t="s">
        <v>145</v>
      </c>
      <c r="G212" s="33"/>
      <c r="H212" s="33"/>
      <c r="I212" s="33"/>
      <c r="J212" s="36"/>
      <c r="K212" s="36"/>
      <c r="L212" s="36"/>
      <c r="M212" s="36">
        <f t="shared" si="90"/>
        <v>133308</v>
      </c>
      <c r="N212" s="36">
        <f t="shared" si="90"/>
        <v>133308</v>
      </c>
      <c r="O212" s="82">
        <f t="shared" si="72"/>
        <v>0</v>
      </c>
      <c r="P212" s="36">
        <f t="shared" si="90"/>
        <v>133308</v>
      </c>
      <c r="Q212" s="100">
        <f t="shared" si="73"/>
        <v>100</v>
      </c>
    </row>
    <row r="213" spans="1:17" ht="24.75" customHeight="1">
      <c r="A213" s="22" t="s">
        <v>220</v>
      </c>
      <c r="B213" s="7">
        <v>841</v>
      </c>
      <c r="C213" s="8" t="s">
        <v>24</v>
      </c>
      <c r="D213" s="8" t="s">
        <v>17</v>
      </c>
      <c r="E213" s="30" t="s">
        <v>280</v>
      </c>
      <c r="F213" s="8" t="s">
        <v>214</v>
      </c>
      <c r="G213" s="33"/>
      <c r="H213" s="33"/>
      <c r="I213" s="33"/>
      <c r="J213" s="36"/>
      <c r="K213" s="36"/>
      <c r="L213" s="36"/>
      <c r="M213" s="36">
        <v>133308</v>
      </c>
      <c r="N213" s="36">
        <v>133308</v>
      </c>
      <c r="O213" s="82">
        <f t="shared" si="72"/>
        <v>0</v>
      </c>
      <c r="P213" s="36">
        <v>133308</v>
      </c>
      <c r="Q213" s="100">
        <f t="shared" si="73"/>
        <v>100</v>
      </c>
    </row>
    <row r="214" spans="1:17" ht="67.5" customHeight="1">
      <c r="A214" s="22" t="s">
        <v>273</v>
      </c>
      <c r="B214" s="7">
        <v>841</v>
      </c>
      <c r="C214" s="8" t="s">
        <v>24</v>
      </c>
      <c r="D214" s="8" t="s">
        <v>17</v>
      </c>
      <c r="E214" s="30" t="s">
        <v>274</v>
      </c>
      <c r="F214" s="8"/>
      <c r="G214" s="33"/>
      <c r="H214" s="33"/>
      <c r="I214" s="33"/>
      <c r="J214" s="36"/>
      <c r="K214" s="36">
        <f aca="true" t="shared" si="91" ref="K214:P216">K215</f>
        <v>1000000</v>
      </c>
      <c r="L214" s="36">
        <f t="shared" si="91"/>
        <v>1000000</v>
      </c>
      <c r="M214" s="36">
        <f t="shared" si="91"/>
        <v>1000000</v>
      </c>
      <c r="N214" s="36">
        <f t="shared" si="91"/>
        <v>1000000</v>
      </c>
      <c r="O214" s="82">
        <f t="shared" si="72"/>
        <v>0</v>
      </c>
      <c r="P214" s="36">
        <f t="shared" si="91"/>
        <v>1000000</v>
      </c>
      <c r="Q214" s="100">
        <f t="shared" si="73"/>
        <v>100</v>
      </c>
    </row>
    <row r="215" spans="1:17" ht="40.5" customHeight="1">
      <c r="A215" s="22" t="s">
        <v>123</v>
      </c>
      <c r="B215" s="7">
        <v>841</v>
      </c>
      <c r="C215" s="8" t="s">
        <v>24</v>
      </c>
      <c r="D215" s="8" t="s">
        <v>17</v>
      </c>
      <c r="E215" s="30" t="s">
        <v>274</v>
      </c>
      <c r="F215" s="8" t="s">
        <v>66</v>
      </c>
      <c r="G215" s="33"/>
      <c r="H215" s="33"/>
      <c r="I215" s="33"/>
      <c r="J215" s="36"/>
      <c r="K215" s="36">
        <f t="shared" si="91"/>
        <v>1000000</v>
      </c>
      <c r="L215" s="36">
        <f t="shared" si="91"/>
        <v>1000000</v>
      </c>
      <c r="M215" s="36">
        <f t="shared" si="91"/>
        <v>1000000</v>
      </c>
      <c r="N215" s="36">
        <f t="shared" si="91"/>
        <v>1000000</v>
      </c>
      <c r="O215" s="82">
        <f t="shared" si="72"/>
        <v>0</v>
      </c>
      <c r="P215" s="36">
        <f t="shared" si="91"/>
        <v>1000000</v>
      </c>
      <c r="Q215" s="100">
        <f t="shared" si="73"/>
        <v>100</v>
      </c>
    </row>
    <row r="216" spans="1:17" ht="18.75" customHeight="1">
      <c r="A216" s="22" t="s">
        <v>146</v>
      </c>
      <c r="B216" s="7">
        <v>841</v>
      </c>
      <c r="C216" s="8" t="s">
        <v>24</v>
      </c>
      <c r="D216" s="8" t="s">
        <v>17</v>
      </c>
      <c r="E216" s="30" t="s">
        <v>274</v>
      </c>
      <c r="F216" s="8" t="s">
        <v>145</v>
      </c>
      <c r="G216" s="33"/>
      <c r="H216" s="33"/>
      <c r="I216" s="33"/>
      <c r="J216" s="36"/>
      <c r="K216" s="36">
        <f t="shared" si="91"/>
        <v>1000000</v>
      </c>
      <c r="L216" s="36">
        <f t="shared" si="91"/>
        <v>1000000</v>
      </c>
      <c r="M216" s="36">
        <f t="shared" si="91"/>
        <v>1000000</v>
      </c>
      <c r="N216" s="36">
        <f t="shared" si="91"/>
        <v>1000000</v>
      </c>
      <c r="O216" s="82">
        <f t="shared" si="72"/>
        <v>0</v>
      </c>
      <c r="P216" s="36">
        <f t="shared" si="91"/>
        <v>1000000</v>
      </c>
      <c r="Q216" s="100">
        <f t="shared" si="73"/>
        <v>100</v>
      </c>
    </row>
    <row r="217" spans="1:17" ht="25.5" customHeight="1">
      <c r="A217" s="22" t="s">
        <v>220</v>
      </c>
      <c r="B217" s="7">
        <v>841</v>
      </c>
      <c r="C217" s="8" t="s">
        <v>24</v>
      </c>
      <c r="D217" s="8" t="s">
        <v>17</v>
      </c>
      <c r="E217" s="30" t="s">
        <v>274</v>
      </c>
      <c r="F217" s="8" t="s">
        <v>214</v>
      </c>
      <c r="G217" s="33"/>
      <c r="H217" s="33"/>
      <c r="I217" s="33"/>
      <c r="J217" s="36"/>
      <c r="K217" s="36">
        <v>1000000</v>
      </c>
      <c r="L217" s="36">
        <v>1000000</v>
      </c>
      <c r="M217" s="36">
        <v>1000000</v>
      </c>
      <c r="N217" s="36">
        <v>1000000</v>
      </c>
      <c r="O217" s="82">
        <f t="shared" si="72"/>
        <v>0</v>
      </c>
      <c r="P217" s="36">
        <v>1000000</v>
      </c>
      <c r="Q217" s="100">
        <f t="shared" si="73"/>
        <v>100</v>
      </c>
    </row>
    <row r="218" spans="1:17" ht="63.75" customHeight="1">
      <c r="A218" s="22" t="s">
        <v>273</v>
      </c>
      <c r="B218" s="7">
        <v>841</v>
      </c>
      <c r="C218" s="8" t="s">
        <v>24</v>
      </c>
      <c r="D218" s="8" t="s">
        <v>17</v>
      </c>
      <c r="E218" s="30" t="s">
        <v>275</v>
      </c>
      <c r="F218" s="8"/>
      <c r="G218" s="33"/>
      <c r="H218" s="33"/>
      <c r="I218" s="33"/>
      <c r="J218" s="36"/>
      <c r="K218" s="36">
        <f aca="true" t="shared" si="92" ref="K218:P220">K219</f>
        <v>244067</v>
      </c>
      <c r="L218" s="36">
        <f t="shared" si="92"/>
        <v>244067</v>
      </c>
      <c r="M218" s="36">
        <f t="shared" si="92"/>
        <v>244067</v>
      </c>
      <c r="N218" s="36">
        <f t="shared" si="92"/>
        <v>289434.69</v>
      </c>
      <c r="O218" s="82">
        <f t="shared" si="72"/>
        <v>45367.69</v>
      </c>
      <c r="P218" s="36">
        <f t="shared" si="92"/>
        <v>289434.69</v>
      </c>
      <c r="Q218" s="100">
        <f t="shared" si="73"/>
        <v>100</v>
      </c>
    </row>
    <row r="219" spans="1:17" ht="31.5" customHeight="1">
      <c r="A219" s="22" t="s">
        <v>123</v>
      </c>
      <c r="B219" s="7">
        <v>841</v>
      </c>
      <c r="C219" s="8" t="s">
        <v>24</v>
      </c>
      <c r="D219" s="8" t="s">
        <v>17</v>
      </c>
      <c r="E219" s="30" t="s">
        <v>275</v>
      </c>
      <c r="F219" s="8" t="s">
        <v>66</v>
      </c>
      <c r="G219" s="33"/>
      <c r="H219" s="33"/>
      <c r="I219" s="33"/>
      <c r="J219" s="36"/>
      <c r="K219" s="36">
        <f t="shared" si="92"/>
        <v>244067</v>
      </c>
      <c r="L219" s="36">
        <f t="shared" si="92"/>
        <v>244067</v>
      </c>
      <c r="M219" s="36">
        <f t="shared" si="92"/>
        <v>244067</v>
      </c>
      <c r="N219" s="36">
        <f t="shared" si="92"/>
        <v>289434.69</v>
      </c>
      <c r="O219" s="82">
        <f t="shared" si="72"/>
        <v>45367.69</v>
      </c>
      <c r="P219" s="36">
        <f t="shared" si="92"/>
        <v>289434.69</v>
      </c>
      <c r="Q219" s="100">
        <f t="shared" si="73"/>
        <v>100</v>
      </c>
    </row>
    <row r="220" spans="1:17" ht="19.5" customHeight="1">
      <c r="A220" s="22" t="s">
        <v>146</v>
      </c>
      <c r="B220" s="7">
        <v>841</v>
      </c>
      <c r="C220" s="8" t="s">
        <v>24</v>
      </c>
      <c r="D220" s="8" t="s">
        <v>17</v>
      </c>
      <c r="E220" s="30" t="s">
        <v>275</v>
      </c>
      <c r="F220" s="8" t="s">
        <v>145</v>
      </c>
      <c r="G220" s="33"/>
      <c r="H220" s="33"/>
      <c r="I220" s="33"/>
      <c r="J220" s="36"/>
      <c r="K220" s="36">
        <f t="shared" si="92"/>
        <v>244067</v>
      </c>
      <c r="L220" s="36">
        <f t="shared" si="92"/>
        <v>244067</v>
      </c>
      <c r="M220" s="36">
        <f t="shared" si="92"/>
        <v>244067</v>
      </c>
      <c r="N220" s="36">
        <f t="shared" si="92"/>
        <v>289434.69</v>
      </c>
      <c r="O220" s="82">
        <f t="shared" si="72"/>
        <v>45367.69</v>
      </c>
      <c r="P220" s="36">
        <f t="shared" si="92"/>
        <v>289434.69</v>
      </c>
      <c r="Q220" s="100">
        <f t="shared" si="73"/>
        <v>100</v>
      </c>
    </row>
    <row r="221" spans="1:17" ht="43.5" customHeight="1">
      <c r="A221" s="22" t="s">
        <v>107</v>
      </c>
      <c r="B221" s="7">
        <v>841</v>
      </c>
      <c r="C221" s="8" t="s">
        <v>24</v>
      </c>
      <c r="D221" s="8" t="s">
        <v>17</v>
      </c>
      <c r="E221" s="30" t="s">
        <v>275</v>
      </c>
      <c r="F221" s="8" t="s">
        <v>67</v>
      </c>
      <c r="G221" s="33"/>
      <c r="H221" s="33"/>
      <c r="I221" s="33"/>
      <c r="J221" s="36"/>
      <c r="K221" s="36">
        <v>244067</v>
      </c>
      <c r="L221" s="36">
        <v>244067</v>
      </c>
      <c r="M221" s="36">
        <v>244067</v>
      </c>
      <c r="N221" s="36">
        <v>289434.69</v>
      </c>
      <c r="O221" s="82">
        <f t="shared" si="72"/>
        <v>45367.69</v>
      </c>
      <c r="P221" s="36">
        <v>289434.69</v>
      </c>
      <c r="Q221" s="100">
        <f t="shared" si="73"/>
        <v>100</v>
      </c>
    </row>
    <row r="222" spans="1:17" ht="27.75" customHeight="1">
      <c r="A222" s="17" t="s">
        <v>42</v>
      </c>
      <c r="B222" s="7">
        <v>841</v>
      </c>
      <c r="C222" s="6" t="s">
        <v>24</v>
      </c>
      <c r="D222" s="6" t="s">
        <v>19</v>
      </c>
      <c r="E222" s="35"/>
      <c r="F222" s="6"/>
      <c r="G222" s="32">
        <f aca="true" t="shared" si="93" ref="G222:L222">G223+G232+G228</f>
        <v>3237272</v>
      </c>
      <c r="H222" s="32">
        <f t="shared" si="93"/>
        <v>3237272</v>
      </c>
      <c r="I222" s="32">
        <f t="shared" si="93"/>
        <v>3237272</v>
      </c>
      <c r="J222" s="87">
        <f t="shared" si="93"/>
        <v>3442272</v>
      </c>
      <c r="K222" s="87">
        <f t="shared" si="93"/>
        <v>3442272</v>
      </c>
      <c r="L222" s="87">
        <f t="shared" si="93"/>
        <v>4002272</v>
      </c>
      <c r="M222" s="87">
        <f>M223+M232+M228</f>
        <v>4387272</v>
      </c>
      <c r="N222" s="87">
        <f>N223+N232+N228</f>
        <v>4819177.22</v>
      </c>
      <c r="O222" s="82">
        <f t="shared" si="72"/>
        <v>431905.21999999974</v>
      </c>
      <c r="P222" s="87">
        <f>P223+P232+P228</f>
        <v>4802479.99</v>
      </c>
      <c r="Q222" s="100">
        <f t="shared" si="73"/>
        <v>99.6535252961708</v>
      </c>
    </row>
    <row r="223" spans="1:17" ht="25.5" customHeight="1">
      <c r="A223" s="9" t="s">
        <v>89</v>
      </c>
      <c r="B223" s="7">
        <v>841</v>
      </c>
      <c r="C223" s="8" t="s">
        <v>24</v>
      </c>
      <c r="D223" s="8" t="s">
        <v>19</v>
      </c>
      <c r="E223" s="30" t="s">
        <v>163</v>
      </c>
      <c r="F223" s="8"/>
      <c r="G223" s="33">
        <f aca="true" t="shared" si="94" ref="G223:P224">G224</f>
        <v>1400988</v>
      </c>
      <c r="H223" s="33">
        <f t="shared" si="94"/>
        <v>1400988</v>
      </c>
      <c r="I223" s="33">
        <f t="shared" si="94"/>
        <v>1400988</v>
      </c>
      <c r="J223" s="36">
        <f t="shared" si="94"/>
        <v>1400988</v>
      </c>
      <c r="K223" s="36">
        <f t="shared" si="94"/>
        <v>1400988</v>
      </c>
      <c r="L223" s="36">
        <f t="shared" si="94"/>
        <v>1400988</v>
      </c>
      <c r="M223" s="36">
        <f t="shared" si="94"/>
        <v>1400988</v>
      </c>
      <c r="N223" s="36">
        <f t="shared" si="94"/>
        <v>1523365.7799999998</v>
      </c>
      <c r="O223" s="82">
        <f t="shared" si="72"/>
        <v>122377.7799999998</v>
      </c>
      <c r="P223" s="36">
        <f t="shared" si="94"/>
        <v>1523365.7799999998</v>
      </c>
      <c r="Q223" s="100">
        <f t="shared" si="73"/>
        <v>100</v>
      </c>
    </row>
    <row r="224" spans="1:17" ht="39" customHeight="1">
      <c r="A224" s="9" t="s">
        <v>84</v>
      </c>
      <c r="B224" s="7">
        <v>841</v>
      </c>
      <c r="C224" s="8" t="s">
        <v>24</v>
      </c>
      <c r="D224" s="8" t="s">
        <v>19</v>
      </c>
      <c r="E224" s="30" t="s">
        <v>163</v>
      </c>
      <c r="F224" s="8" t="s">
        <v>56</v>
      </c>
      <c r="G224" s="33">
        <f t="shared" si="94"/>
        <v>1400988</v>
      </c>
      <c r="H224" s="33">
        <f t="shared" si="94"/>
        <v>1400988</v>
      </c>
      <c r="I224" s="33">
        <f t="shared" si="94"/>
        <v>1400988</v>
      </c>
      <c r="J224" s="36">
        <f t="shared" si="94"/>
        <v>1400988</v>
      </c>
      <c r="K224" s="36">
        <f t="shared" si="94"/>
        <v>1400988</v>
      </c>
      <c r="L224" s="36">
        <f t="shared" si="94"/>
        <v>1400988</v>
      </c>
      <c r="M224" s="36">
        <f t="shared" si="94"/>
        <v>1400988</v>
      </c>
      <c r="N224" s="36">
        <f t="shared" si="94"/>
        <v>1523365.7799999998</v>
      </c>
      <c r="O224" s="82">
        <f t="shared" si="72"/>
        <v>122377.7799999998</v>
      </c>
      <c r="P224" s="36">
        <f t="shared" si="94"/>
        <v>1523365.7799999998</v>
      </c>
      <c r="Q224" s="100">
        <f t="shared" si="73"/>
        <v>100</v>
      </c>
    </row>
    <row r="225" spans="1:17" ht="24" customHeight="1">
      <c r="A225" s="9" t="s">
        <v>85</v>
      </c>
      <c r="B225" s="7">
        <v>841</v>
      </c>
      <c r="C225" s="8" t="s">
        <v>24</v>
      </c>
      <c r="D225" s="8" t="s">
        <v>19</v>
      </c>
      <c r="E225" s="30" t="s">
        <v>163</v>
      </c>
      <c r="F225" s="8" t="s">
        <v>81</v>
      </c>
      <c r="G225" s="33">
        <f aca="true" t="shared" si="95" ref="G225:L225">G226+G227</f>
        <v>1400988</v>
      </c>
      <c r="H225" s="33">
        <f t="shared" si="95"/>
        <v>1400988</v>
      </c>
      <c r="I225" s="33">
        <f t="shared" si="95"/>
        <v>1400988</v>
      </c>
      <c r="J225" s="36">
        <f t="shared" si="95"/>
        <v>1400988</v>
      </c>
      <c r="K225" s="36">
        <f t="shared" si="95"/>
        <v>1400988</v>
      </c>
      <c r="L225" s="36">
        <f t="shared" si="95"/>
        <v>1400988</v>
      </c>
      <c r="M225" s="36">
        <f>M226+M227</f>
        <v>1400988</v>
      </c>
      <c r="N225" s="36">
        <f>N226+N227</f>
        <v>1523365.7799999998</v>
      </c>
      <c r="O225" s="82">
        <f t="shared" si="72"/>
        <v>122377.7799999998</v>
      </c>
      <c r="P225" s="36">
        <f>P226+P227</f>
        <v>1523365.7799999998</v>
      </c>
      <c r="Q225" s="100">
        <f t="shared" si="73"/>
        <v>100</v>
      </c>
    </row>
    <row r="226" spans="1:17" ht="20.25" customHeight="1">
      <c r="A226" s="9" t="s">
        <v>200</v>
      </c>
      <c r="B226" s="7">
        <v>841</v>
      </c>
      <c r="C226" s="8" t="s">
        <v>24</v>
      </c>
      <c r="D226" s="8" t="s">
        <v>19</v>
      </c>
      <c r="E226" s="30" t="s">
        <v>163</v>
      </c>
      <c r="F226" s="8" t="s">
        <v>130</v>
      </c>
      <c r="G226" s="33">
        <v>1080700</v>
      </c>
      <c r="H226" s="33">
        <v>1080700</v>
      </c>
      <c r="I226" s="33">
        <v>1080700</v>
      </c>
      <c r="J226" s="36">
        <v>1080700</v>
      </c>
      <c r="K226" s="36">
        <v>1080700</v>
      </c>
      <c r="L226" s="36">
        <v>1080700</v>
      </c>
      <c r="M226" s="36">
        <v>1080700</v>
      </c>
      <c r="N226" s="36">
        <v>1175876.67</v>
      </c>
      <c r="O226" s="82">
        <f t="shared" si="72"/>
        <v>95176.66999999993</v>
      </c>
      <c r="P226" s="36">
        <v>1175876.67</v>
      </c>
      <c r="Q226" s="100">
        <f t="shared" si="73"/>
        <v>100</v>
      </c>
    </row>
    <row r="227" spans="1:17" ht="40.5" customHeight="1">
      <c r="A227" s="9" t="s">
        <v>201</v>
      </c>
      <c r="B227" s="7">
        <v>841</v>
      </c>
      <c r="C227" s="8" t="s">
        <v>24</v>
      </c>
      <c r="D227" s="8" t="s">
        <v>19</v>
      </c>
      <c r="E227" s="30" t="s">
        <v>163</v>
      </c>
      <c r="F227" s="8" t="s">
        <v>199</v>
      </c>
      <c r="G227" s="33">
        <v>320288</v>
      </c>
      <c r="H227" s="33">
        <v>320288</v>
      </c>
      <c r="I227" s="33">
        <v>320288</v>
      </c>
      <c r="J227" s="36">
        <v>320288</v>
      </c>
      <c r="K227" s="36">
        <v>320288</v>
      </c>
      <c r="L227" s="36">
        <v>320288</v>
      </c>
      <c r="M227" s="36">
        <v>320288</v>
      </c>
      <c r="N227" s="36">
        <v>347489.11</v>
      </c>
      <c r="O227" s="82">
        <f t="shared" si="72"/>
        <v>27201.109999999986</v>
      </c>
      <c r="P227" s="36">
        <v>347489.11</v>
      </c>
      <c r="Q227" s="100">
        <f t="shared" si="73"/>
        <v>100</v>
      </c>
    </row>
    <row r="228" spans="1:17" ht="77.25" customHeight="1">
      <c r="A228" s="9" t="s">
        <v>95</v>
      </c>
      <c r="B228" s="7">
        <v>841</v>
      </c>
      <c r="C228" s="8" t="s">
        <v>24</v>
      </c>
      <c r="D228" s="8" t="s">
        <v>19</v>
      </c>
      <c r="E228" s="30" t="s">
        <v>177</v>
      </c>
      <c r="F228" s="8"/>
      <c r="G228" s="33">
        <f aca="true" t="shared" si="96" ref="G228:P228">G229</f>
        <v>54060</v>
      </c>
      <c r="H228" s="33">
        <f t="shared" si="96"/>
        <v>54060</v>
      </c>
      <c r="I228" s="33">
        <f t="shared" si="96"/>
        <v>54060</v>
      </c>
      <c r="J228" s="36">
        <f t="shared" si="96"/>
        <v>54060</v>
      </c>
      <c r="K228" s="36">
        <f t="shared" si="96"/>
        <v>54060</v>
      </c>
      <c r="L228" s="36">
        <f t="shared" si="96"/>
        <v>54060</v>
      </c>
      <c r="M228" s="36">
        <f t="shared" si="96"/>
        <v>54060</v>
      </c>
      <c r="N228" s="36">
        <f t="shared" si="96"/>
        <v>54060</v>
      </c>
      <c r="O228" s="82">
        <f t="shared" si="72"/>
        <v>0</v>
      </c>
      <c r="P228" s="36">
        <f t="shared" si="96"/>
        <v>50880</v>
      </c>
      <c r="Q228" s="100">
        <f t="shared" si="73"/>
        <v>94.11764705882352</v>
      </c>
    </row>
    <row r="229" spans="1:17" ht="40.5" customHeight="1">
      <c r="A229" s="22" t="s">
        <v>106</v>
      </c>
      <c r="B229" s="7">
        <v>841</v>
      </c>
      <c r="C229" s="8" t="s">
        <v>24</v>
      </c>
      <c r="D229" s="8" t="s">
        <v>19</v>
      </c>
      <c r="E229" s="30" t="s">
        <v>177</v>
      </c>
      <c r="F229" s="8" t="s">
        <v>66</v>
      </c>
      <c r="G229" s="33">
        <f aca="true" t="shared" si="97" ref="G229:L229">G231</f>
        <v>54060</v>
      </c>
      <c r="H229" s="33">
        <f t="shared" si="97"/>
        <v>54060</v>
      </c>
      <c r="I229" s="33">
        <f t="shared" si="97"/>
        <v>54060</v>
      </c>
      <c r="J229" s="36">
        <f t="shared" si="97"/>
        <v>54060</v>
      </c>
      <c r="K229" s="36">
        <f t="shared" si="97"/>
        <v>54060</v>
      </c>
      <c r="L229" s="36">
        <f t="shared" si="97"/>
        <v>54060</v>
      </c>
      <c r="M229" s="36">
        <f>M231</f>
        <v>54060</v>
      </c>
      <c r="N229" s="36">
        <f>N231</f>
        <v>54060</v>
      </c>
      <c r="O229" s="82">
        <f t="shared" si="72"/>
        <v>0</v>
      </c>
      <c r="P229" s="36">
        <f>P231</f>
        <v>50880</v>
      </c>
      <c r="Q229" s="100">
        <f t="shared" si="73"/>
        <v>94.11764705882352</v>
      </c>
    </row>
    <row r="230" spans="1:17" ht="18" customHeight="1">
      <c r="A230" s="22" t="s">
        <v>146</v>
      </c>
      <c r="B230" s="7">
        <v>841</v>
      </c>
      <c r="C230" s="8" t="s">
        <v>24</v>
      </c>
      <c r="D230" s="8" t="s">
        <v>19</v>
      </c>
      <c r="E230" s="30" t="s">
        <v>177</v>
      </c>
      <c r="F230" s="8" t="s">
        <v>145</v>
      </c>
      <c r="G230" s="33">
        <f aca="true" t="shared" si="98" ref="G230:P230">G231</f>
        <v>54060</v>
      </c>
      <c r="H230" s="33">
        <f t="shared" si="98"/>
        <v>54060</v>
      </c>
      <c r="I230" s="33">
        <f t="shared" si="98"/>
        <v>54060</v>
      </c>
      <c r="J230" s="36">
        <f t="shared" si="98"/>
        <v>54060</v>
      </c>
      <c r="K230" s="36">
        <f t="shared" si="98"/>
        <v>54060</v>
      </c>
      <c r="L230" s="36">
        <f t="shared" si="98"/>
        <v>54060</v>
      </c>
      <c r="M230" s="36">
        <f t="shared" si="98"/>
        <v>54060</v>
      </c>
      <c r="N230" s="36">
        <f t="shared" si="98"/>
        <v>54060</v>
      </c>
      <c r="O230" s="82">
        <f t="shared" si="72"/>
        <v>0</v>
      </c>
      <c r="P230" s="36">
        <f t="shared" si="98"/>
        <v>50880</v>
      </c>
      <c r="Q230" s="100">
        <f t="shared" si="73"/>
        <v>94.11764705882352</v>
      </c>
    </row>
    <row r="231" spans="1:17" ht="37.5" customHeight="1">
      <c r="A231" s="22" t="s">
        <v>107</v>
      </c>
      <c r="B231" s="7">
        <v>841</v>
      </c>
      <c r="C231" s="8" t="s">
        <v>24</v>
      </c>
      <c r="D231" s="8" t="s">
        <v>19</v>
      </c>
      <c r="E231" s="30" t="s">
        <v>177</v>
      </c>
      <c r="F231" s="8" t="s">
        <v>67</v>
      </c>
      <c r="G231" s="33">
        <v>54060</v>
      </c>
      <c r="H231" s="33">
        <v>54060</v>
      </c>
      <c r="I231" s="33">
        <v>54060</v>
      </c>
      <c r="J231" s="36">
        <v>54060</v>
      </c>
      <c r="K231" s="36">
        <v>54060</v>
      </c>
      <c r="L231" s="36">
        <v>54060</v>
      </c>
      <c r="M231" s="36">
        <v>54060</v>
      </c>
      <c r="N231" s="36">
        <v>54060</v>
      </c>
      <c r="O231" s="82">
        <f t="shared" si="72"/>
        <v>0</v>
      </c>
      <c r="P231" s="36">
        <v>50880</v>
      </c>
      <c r="Q231" s="100">
        <f t="shared" si="73"/>
        <v>94.11764705882352</v>
      </c>
    </row>
    <row r="232" spans="1:17" ht="26.25" customHeight="1">
      <c r="A232" s="9" t="s">
        <v>108</v>
      </c>
      <c r="B232" s="7">
        <v>841</v>
      </c>
      <c r="C232" s="8" t="s">
        <v>24</v>
      </c>
      <c r="D232" s="8" t="s">
        <v>19</v>
      </c>
      <c r="E232" s="30" t="s">
        <v>176</v>
      </c>
      <c r="F232" s="8"/>
      <c r="G232" s="33">
        <f aca="true" t="shared" si="99" ref="G232:L232">G233+G237+G240</f>
        <v>1782224</v>
      </c>
      <c r="H232" s="33">
        <f t="shared" si="99"/>
        <v>1782224</v>
      </c>
      <c r="I232" s="33">
        <f t="shared" si="99"/>
        <v>1782224</v>
      </c>
      <c r="J232" s="36">
        <f t="shared" si="99"/>
        <v>1987224</v>
      </c>
      <c r="K232" s="36">
        <f t="shared" si="99"/>
        <v>1987224</v>
      </c>
      <c r="L232" s="36">
        <f t="shared" si="99"/>
        <v>2547224</v>
      </c>
      <c r="M232" s="36">
        <f>M233+M237+M240</f>
        <v>2932224</v>
      </c>
      <c r="N232" s="36">
        <f>N233+N237+N240</f>
        <v>3241751.44</v>
      </c>
      <c r="O232" s="82">
        <f t="shared" si="72"/>
        <v>309527.43999999994</v>
      </c>
      <c r="P232" s="36">
        <f>P233+P237+P240</f>
        <v>3228234.21</v>
      </c>
      <c r="Q232" s="100">
        <f t="shared" si="73"/>
        <v>99.58302694545884</v>
      </c>
    </row>
    <row r="233" spans="1:17" ht="39" customHeight="1">
      <c r="A233" s="9" t="s">
        <v>84</v>
      </c>
      <c r="B233" s="7">
        <v>841</v>
      </c>
      <c r="C233" s="8" t="s">
        <v>24</v>
      </c>
      <c r="D233" s="8" t="s">
        <v>19</v>
      </c>
      <c r="E233" s="30" t="s">
        <v>176</v>
      </c>
      <c r="F233" s="8" t="s">
        <v>56</v>
      </c>
      <c r="G233" s="33">
        <f aca="true" t="shared" si="100" ref="G233:P233">G234</f>
        <v>1213694</v>
      </c>
      <c r="H233" s="33">
        <f t="shared" si="100"/>
        <v>1213694</v>
      </c>
      <c r="I233" s="33">
        <f t="shared" si="100"/>
        <v>1213694</v>
      </c>
      <c r="J233" s="36">
        <f t="shared" si="100"/>
        <v>1213694</v>
      </c>
      <c r="K233" s="36">
        <f t="shared" si="100"/>
        <v>1213694</v>
      </c>
      <c r="L233" s="36">
        <f t="shared" si="100"/>
        <v>1773694</v>
      </c>
      <c r="M233" s="36">
        <f t="shared" si="100"/>
        <v>2123694</v>
      </c>
      <c r="N233" s="36">
        <f t="shared" si="100"/>
        <v>2461217.28</v>
      </c>
      <c r="O233" s="82">
        <f t="shared" si="72"/>
        <v>337523.2799999998</v>
      </c>
      <c r="P233" s="36">
        <f t="shared" si="100"/>
        <v>2461217.28</v>
      </c>
      <c r="Q233" s="100">
        <f t="shared" si="73"/>
        <v>100</v>
      </c>
    </row>
    <row r="234" spans="1:17" ht="25.5" customHeight="1">
      <c r="A234" s="9" t="s">
        <v>85</v>
      </c>
      <c r="B234" s="7">
        <v>841</v>
      </c>
      <c r="C234" s="8" t="s">
        <v>24</v>
      </c>
      <c r="D234" s="8" t="s">
        <v>19</v>
      </c>
      <c r="E234" s="30" t="s">
        <v>176</v>
      </c>
      <c r="F234" s="8" t="s">
        <v>81</v>
      </c>
      <c r="G234" s="33">
        <f aca="true" t="shared" si="101" ref="G234:L234">G235+G236</f>
        <v>1213694</v>
      </c>
      <c r="H234" s="33">
        <f t="shared" si="101"/>
        <v>1213694</v>
      </c>
      <c r="I234" s="33">
        <f t="shared" si="101"/>
        <v>1213694</v>
      </c>
      <c r="J234" s="36">
        <f t="shared" si="101"/>
        <v>1213694</v>
      </c>
      <c r="K234" s="36">
        <f t="shared" si="101"/>
        <v>1213694</v>
      </c>
      <c r="L234" s="36">
        <f t="shared" si="101"/>
        <v>1773694</v>
      </c>
      <c r="M234" s="36">
        <f>M235+M236</f>
        <v>2123694</v>
      </c>
      <c r="N234" s="36">
        <f>N235+N236</f>
        <v>2461217.28</v>
      </c>
      <c r="O234" s="82">
        <f t="shared" si="72"/>
        <v>337523.2799999998</v>
      </c>
      <c r="P234" s="36">
        <f>P235+P236</f>
        <v>2461217.28</v>
      </c>
      <c r="Q234" s="100">
        <f t="shared" si="73"/>
        <v>100</v>
      </c>
    </row>
    <row r="235" spans="1:17" ht="19.5" customHeight="1">
      <c r="A235" s="9" t="s">
        <v>200</v>
      </c>
      <c r="B235" s="7">
        <v>841</v>
      </c>
      <c r="C235" s="8" t="s">
        <v>24</v>
      </c>
      <c r="D235" s="8" t="s">
        <v>19</v>
      </c>
      <c r="E235" s="30" t="s">
        <v>176</v>
      </c>
      <c r="F235" s="8" t="s">
        <v>130</v>
      </c>
      <c r="G235" s="33">
        <v>935888</v>
      </c>
      <c r="H235" s="33">
        <v>935888</v>
      </c>
      <c r="I235" s="33">
        <v>935888</v>
      </c>
      <c r="J235" s="36">
        <v>935888</v>
      </c>
      <c r="K235" s="36">
        <v>935888</v>
      </c>
      <c r="L235" s="36">
        <v>1285888</v>
      </c>
      <c r="M235" s="36">
        <v>1635888</v>
      </c>
      <c r="N235" s="36">
        <v>1894227.91</v>
      </c>
      <c r="O235" s="82">
        <f t="shared" si="72"/>
        <v>258339.90999999992</v>
      </c>
      <c r="P235" s="36">
        <v>1894227.91</v>
      </c>
      <c r="Q235" s="100">
        <f t="shared" si="73"/>
        <v>100</v>
      </c>
    </row>
    <row r="236" spans="1:17" ht="39.75" customHeight="1">
      <c r="A236" s="9" t="s">
        <v>201</v>
      </c>
      <c r="B236" s="7">
        <v>841</v>
      </c>
      <c r="C236" s="8" t="s">
        <v>24</v>
      </c>
      <c r="D236" s="8" t="s">
        <v>19</v>
      </c>
      <c r="E236" s="30" t="s">
        <v>176</v>
      </c>
      <c r="F236" s="8" t="s">
        <v>199</v>
      </c>
      <c r="G236" s="33">
        <v>277806</v>
      </c>
      <c r="H236" s="33">
        <v>277806</v>
      </c>
      <c r="I236" s="33">
        <v>277806</v>
      </c>
      <c r="J236" s="36">
        <v>277806</v>
      </c>
      <c r="K236" s="36">
        <v>277806</v>
      </c>
      <c r="L236" s="36">
        <v>487806</v>
      </c>
      <c r="M236" s="36">
        <v>487806</v>
      </c>
      <c r="N236" s="36">
        <v>566989.37</v>
      </c>
      <c r="O236" s="82">
        <f aca="true" t="shared" si="102" ref="O236:O299">N236-M236</f>
        <v>79183.37</v>
      </c>
      <c r="P236" s="36">
        <v>566989.37</v>
      </c>
      <c r="Q236" s="100">
        <f aca="true" t="shared" si="103" ref="Q236:Q299">P236/N236*100</f>
        <v>100</v>
      </c>
    </row>
    <row r="237" spans="1:17" ht="25.5" customHeight="1">
      <c r="A237" s="9" t="s">
        <v>203</v>
      </c>
      <c r="B237" s="7">
        <v>841</v>
      </c>
      <c r="C237" s="8" t="s">
        <v>24</v>
      </c>
      <c r="D237" s="8" t="s">
        <v>19</v>
      </c>
      <c r="E237" s="30" t="s">
        <v>176</v>
      </c>
      <c r="F237" s="8" t="s">
        <v>57</v>
      </c>
      <c r="G237" s="33">
        <f aca="true" t="shared" si="104" ref="G237:P238">G238</f>
        <v>520000</v>
      </c>
      <c r="H237" s="33">
        <f t="shared" si="104"/>
        <v>520000</v>
      </c>
      <c r="I237" s="33">
        <f t="shared" si="104"/>
        <v>520000</v>
      </c>
      <c r="J237" s="36">
        <f t="shared" si="104"/>
        <v>725000</v>
      </c>
      <c r="K237" s="36">
        <f t="shared" si="104"/>
        <v>725000</v>
      </c>
      <c r="L237" s="36">
        <f t="shared" si="104"/>
        <v>725000</v>
      </c>
      <c r="M237" s="36">
        <f t="shared" si="104"/>
        <v>760000</v>
      </c>
      <c r="N237" s="36">
        <f t="shared" si="104"/>
        <v>746906.16</v>
      </c>
      <c r="O237" s="82">
        <f t="shared" si="102"/>
        <v>-13093.839999999967</v>
      </c>
      <c r="P237" s="36">
        <f t="shared" si="104"/>
        <v>733388.93</v>
      </c>
      <c r="Q237" s="100">
        <f t="shared" si="103"/>
        <v>98.19023717785377</v>
      </c>
    </row>
    <row r="238" spans="1:17" ht="25.5" customHeight="1">
      <c r="A238" s="9" t="s">
        <v>204</v>
      </c>
      <c r="B238" s="7">
        <v>841</v>
      </c>
      <c r="C238" s="8" t="s">
        <v>24</v>
      </c>
      <c r="D238" s="8" t="s">
        <v>19</v>
      </c>
      <c r="E238" s="30" t="s">
        <v>176</v>
      </c>
      <c r="F238" s="8" t="s">
        <v>63</v>
      </c>
      <c r="G238" s="33">
        <f t="shared" si="104"/>
        <v>520000</v>
      </c>
      <c r="H238" s="33">
        <f t="shared" si="104"/>
        <v>520000</v>
      </c>
      <c r="I238" s="33">
        <f t="shared" si="104"/>
        <v>520000</v>
      </c>
      <c r="J238" s="36">
        <f t="shared" si="104"/>
        <v>725000</v>
      </c>
      <c r="K238" s="36">
        <f t="shared" si="104"/>
        <v>725000</v>
      </c>
      <c r="L238" s="36">
        <f t="shared" si="104"/>
        <v>725000</v>
      </c>
      <c r="M238" s="36">
        <f t="shared" si="104"/>
        <v>760000</v>
      </c>
      <c r="N238" s="36">
        <f t="shared" si="104"/>
        <v>746906.16</v>
      </c>
      <c r="O238" s="82">
        <f t="shared" si="102"/>
        <v>-13093.839999999967</v>
      </c>
      <c r="P238" s="36">
        <f t="shared" si="104"/>
        <v>733388.93</v>
      </c>
      <c r="Q238" s="100">
        <f t="shared" si="103"/>
        <v>98.19023717785377</v>
      </c>
    </row>
    <row r="239" spans="1:17" ht="25.5" customHeight="1">
      <c r="A239" s="9" t="s">
        <v>132</v>
      </c>
      <c r="B239" s="7">
        <v>841</v>
      </c>
      <c r="C239" s="8" t="s">
        <v>24</v>
      </c>
      <c r="D239" s="8" t="s">
        <v>19</v>
      </c>
      <c r="E239" s="30" t="s">
        <v>176</v>
      </c>
      <c r="F239" s="8" t="s">
        <v>131</v>
      </c>
      <c r="G239" s="33">
        <v>520000</v>
      </c>
      <c r="H239" s="33">
        <v>520000</v>
      </c>
      <c r="I239" s="33">
        <v>520000</v>
      </c>
      <c r="J239" s="36">
        <v>725000</v>
      </c>
      <c r="K239" s="36">
        <v>725000</v>
      </c>
      <c r="L239" s="36">
        <v>725000</v>
      </c>
      <c r="M239" s="36">
        <v>760000</v>
      </c>
      <c r="N239" s="36">
        <v>746906.16</v>
      </c>
      <c r="O239" s="82">
        <f t="shared" si="102"/>
        <v>-13093.839999999967</v>
      </c>
      <c r="P239" s="36">
        <v>733388.93</v>
      </c>
      <c r="Q239" s="100">
        <f t="shared" si="103"/>
        <v>98.19023717785377</v>
      </c>
    </row>
    <row r="240" spans="1:17" ht="16.5" customHeight="1">
      <c r="A240" s="9" t="s">
        <v>58</v>
      </c>
      <c r="B240" s="7">
        <v>841</v>
      </c>
      <c r="C240" s="8" t="s">
        <v>24</v>
      </c>
      <c r="D240" s="8" t="s">
        <v>19</v>
      </c>
      <c r="E240" s="30" t="s">
        <v>176</v>
      </c>
      <c r="F240" s="8" t="s">
        <v>60</v>
      </c>
      <c r="G240" s="33">
        <f aca="true" t="shared" si="105" ref="G240:P240">G241</f>
        <v>48530</v>
      </c>
      <c r="H240" s="33">
        <f t="shared" si="105"/>
        <v>48530</v>
      </c>
      <c r="I240" s="33">
        <f t="shared" si="105"/>
        <v>48530</v>
      </c>
      <c r="J240" s="36">
        <f t="shared" si="105"/>
        <v>48530</v>
      </c>
      <c r="K240" s="36">
        <f t="shared" si="105"/>
        <v>48530</v>
      </c>
      <c r="L240" s="36">
        <f t="shared" si="105"/>
        <v>48530</v>
      </c>
      <c r="M240" s="36">
        <f t="shared" si="105"/>
        <v>48530</v>
      </c>
      <c r="N240" s="36">
        <f t="shared" si="105"/>
        <v>33628</v>
      </c>
      <c r="O240" s="82">
        <f t="shared" si="102"/>
        <v>-14902</v>
      </c>
      <c r="P240" s="36">
        <f t="shared" si="105"/>
        <v>33628</v>
      </c>
      <c r="Q240" s="100">
        <f t="shared" si="103"/>
        <v>100</v>
      </c>
    </row>
    <row r="241" spans="1:17" ht="16.5" customHeight="1">
      <c r="A241" s="9" t="s">
        <v>148</v>
      </c>
      <c r="B241" s="7">
        <v>841</v>
      </c>
      <c r="C241" s="8" t="s">
        <v>24</v>
      </c>
      <c r="D241" s="8" t="s">
        <v>19</v>
      </c>
      <c r="E241" s="30" t="s">
        <v>176</v>
      </c>
      <c r="F241" s="8" t="s">
        <v>147</v>
      </c>
      <c r="G241" s="33">
        <f aca="true" t="shared" si="106" ref="G241:L241">G242+G243+G244</f>
        <v>48530</v>
      </c>
      <c r="H241" s="33">
        <f t="shared" si="106"/>
        <v>48530</v>
      </c>
      <c r="I241" s="33">
        <f t="shared" si="106"/>
        <v>48530</v>
      </c>
      <c r="J241" s="36">
        <f t="shared" si="106"/>
        <v>48530</v>
      </c>
      <c r="K241" s="36">
        <f t="shared" si="106"/>
        <v>48530</v>
      </c>
      <c r="L241" s="36">
        <f t="shared" si="106"/>
        <v>48530</v>
      </c>
      <c r="M241" s="36">
        <f>M242+M243+M244</f>
        <v>48530</v>
      </c>
      <c r="N241" s="36">
        <f>N242+N243+N244</f>
        <v>33628</v>
      </c>
      <c r="O241" s="82">
        <f t="shared" si="102"/>
        <v>-14902</v>
      </c>
      <c r="P241" s="36">
        <f>P242+P243+P244</f>
        <v>33628</v>
      </c>
      <c r="Q241" s="100">
        <f t="shared" si="103"/>
        <v>100</v>
      </c>
    </row>
    <row r="242" spans="1:17" ht="25.5" customHeight="1">
      <c r="A242" s="9" t="s">
        <v>59</v>
      </c>
      <c r="B242" s="7">
        <v>841</v>
      </c>
      <c r="C242" s="8" t="s">
        <v>24</v>
      </c>
      <c r="D242" s="8" t="s">
        <v>19</v>
      </c>
      <c r="E242" s="30" t="s">
        <v>176</v>
      </c>
      <c r="F242" s="8" t="s">
        <v>61</v>
      </c>
      <c r="G242" s="33">
        <v>33000</v>
      </c>
      <c r="H242" s="33">
        <v>33000</v>
      </c>
      <c r="I242" s="33">
        <v>33000</v>
      </c>
      <c r="J242" s="36">
        <v>33000</v>
      </c>
      <c r="K242" s="36">
        <v>33000</v>
      </c>
      <c r="L242" s="36">
        <v>33000</v>
      </c>
      <c r="M242" s="36">
        <v>33000</v>
      </c>
      <c r="N242" s="36">
        <v>22108</v>
      </c>
      <c r="O242" s="82">
        <f t="shared" si="102"/>
        <v>-10892</v>
      </c>
      <c r="P242" s="36">
        <v>22108</v>
      </c>
      <c r="Q242" s="100">
        <f t="shared" si="103"/>
        <v>100</v>
      </c>
    </row>
    <row r="243" spans="1:17" ht="20.25" customHeight="1">
      <c r="A243" s="9" t="s">
        <v>120</v>
      </c>
      <c r="B243" s="7">
        <v>841</v>
      </c>
      <c r="C243" s="8" t="s">
        <v>24</v>
      </c>
      <c r="D243" s="8" t="s">
        <v>19</v>
      </c>
      <c r="E243" s="30" t="s">
        <v>176</v>
      </c>
      <c r="F243" s="8" t="s">
        <v>62</v>
      </c>
      <c r="G243" s="33">
        <v>15000</v>
      </c>
      <c r="H243" s="33">
        <v>15000</v>
      </c>
      <c r="I243" s="33">
        <v>15000</v>
      </c>
      <c r="J243" s="36">
        <v>15000</v>
      </c>
      <c r="K243" s="36">
        <v>15000</v>
      </c>
      <c r="L243" s="36">
        <v>15000</v>
      </c>
      <c r="M243" s="36">
        <v>15000</v>
      </c>
      <c r="N243" s="36">
        <v>11520</v>
      </c>
      <c r="O243" s="82">
        <f t="shared" si="102"/>
        <v>-3480</v>
      </c>
      <c r="P243" s="36">
        <v>11520</v>
      </c>
      <c r="Q243" s="100">
        <f t="shared" si="103"/>
        <v>100</v>
      </c>
    </row>
    <row r="244" spans="1:17" ht="20.25" customHeight="1">
      <c r="A244" s="47" t="s">
        <v>223</v>
      </c>
      <c r="B244" s="7">
        <v>841</v>
      </c>
      <c r="C244" s="8" t="s">
        <v>24</v>
      </c>
      <c r="D244" s="8" t="s">
        <v>19</v>
      </c>
      <c r="E244" s="30" t="s">
        <v>176</v>
      </c>
      <c r="F244" s="8" t="s">
        <v>222</v>
      </c>
      <c r="G244" s="33">
        <v>530</v>
      </c>
      <c r="H244" s="33">
        <v>530</v>
      </c>
      <c r="I244" s="33">
        <v>530</v>
      </c>
      <c r="J244" s="36">
        <v>530</v>
      </c>
      <c r="K244" s="36">
        <v>530</v>
      </c>
      <c r="L244" s="36">
        <v>530</v>
      </c>
      <c r="M244" s="36">
        <v>530</v>
      </c>
      <c r="N244" s="36"/>
      <c r="O244" s="82">
        <f t="shared" si="102"/>
        <v>-530</v>
      </c>
      <c r="P244" s="36"/>
      <c r="Q244" s="100" t="e">
        <f t="shared" si="103"/>
        <v>#DIV/0!</v>
      </c>
    </row>
    <row r="245" spans="1:17" ht="12.75">
      <c r="A245" s="17" t="s">
        <v>6</v>
      </c>
      <c r="B245" s="5">
        <v>841</v>
      </c>
      <c r="C245" s="6">
        <v>10</v>
      </c>
      <c r="D245" s="6"/>
      <c r="E245" s="30"/>
      <c r="F245" s="6"/>
      <c r="G245" s="32">
        <f aca="true" t="shared" si="107" ref="G245:L245">G246+G251+G267+G283</f>
        <v>24480728.25</v>
      </c>
      <c r="H245" s="32">
        <f t="shared" si="107"/>
        <v>24480728.25</v>
      </c>
      <c r="I245" s="32">
        <f t="shared" si="107"/>
        <v>24598041.25</v>
      </c>
      <c r="J245" s="87">
        <f t="shared" si="107"/>
        <v>24680489.25</v>
      </c>
      <c r="K245" s="87">
        <f t="shared" si="107"/>
        <v>26107605.55</v>
      </c>
      <c r="L245" s="87">
        <f t="shared" si="107"/>
        <v>25907605.55</v>
      </c>
      <c r="M245" s="87">
        <f>M246+M251+M267+M283</f>
        <v>26057357.2</v>
      </c>
      <c r="N245" s="87">
        <f>N246+N251+N267+N283</f>
        <v>26777038.54</v>
      </c>
      <c r="O245" s="82">
        <f t="shared" si="102"/>
        <v>719681.3399999999</v>
      </c>
      <c r="P245" s="87">
        <f>P246+P251+P267+P283</f>
        <v>26105406.879999995</v>
      </c>
      <c r="Q245" s="100">
        <f t="shared" si="103"/>
        <v>97.49176273172738</v>
      </c>
    </row>
    <row r="246" spans="1:17" ht="12.75">
      <c r="A246" s="17" t="s">
        <v>7</v>
      </c>
      <c r="B246" s="5">
        <v>841</v>
      </c>
      <c r="C246" s="6">
        <v>10</v>
      </c>
      <c r="D246" s="6" t="s">
        <v>17</v>
      </c>
      <c r="E246" s="35"/>
      <c r="F246" s="6"/>
      <c r="G246" s="32">
        <f aca="true" t="shared" si="108" ref="G246:P247">G247</f>
        <v>2232920.85</v>
      </c>
      <c r="H246" s="32">
        <f t="shared" si="108"/>
        <v>2232920.85</v>
      </c>
      <c r="I246" s="32">
        <f t="shared" si="108"/>
        <v>2232920.85</v>
      </c>
      <c r="J246" s="87">
        <f t="shared" si="108"/>
        <v>2232920.85</v>
      </c>
      <c r="K246" s="87">
        <f t="shared" si="108"/>
        <v>2232920.85</v>
      </c>
      <c r="L246" s="87">
        <f t="shared" si="108"/>
        <v>2032920.85</v>
      </c>
      <c r="M246" s="87">
        <f t="shared" si="108"/>
        <v>2032920.85</v>
      </c>
      <c r="N246" s="87">
        <f t="shared" si="108"/>
        <v>2144453.32</v>
      </c>
      <c r="O246" s="82">
        <f t="shared" si="102"/>
        <v>111532.46999999974</v>
      </c>
      <c r="P246" s="87">
        <f t="shared" si="108"/>
        <v>2144453.32</v>
      </c>
      <c r="Q246" s="100">
        <f t="shared" si="103"/>
        <v>100</v>
      </c>
    </row>
    <row r="247" spans="1:17" ht="25.5">
      <c r="A247" s="9" t="s">
        <v>93</v>
      </c>
      <c r="B247" s="7">
        <v>841</v>
      </c>
      <c r="C247" s="8" t="s">
        <v>27</v>
      </c>
      <c r="D247" s="8" t="s">
        <v>17</v>
      </c>
      <c r="E247" s="30" t="s">
        <v>178</v>
      </c>
      <c r="F247" s="6"/>
      <c r="G247" s="33">
        <f t="shared" si="108"/>
        <v>2232920.85</v>
      </c>
      <c r="H247" s="33">
        <f t="shared" si="108"/>
        <v>2232920.85</v>
      </c>
      <c r="I247" s="33">
        <f t="shared" si="108"/>
        <v>2232920.85</v>
      </c>
      <c r="J247" s="36">
        <f t="shared" si="108"/>
        <v>2232920.85</v>
      </c>
      <c r="K247" s="36">
        <f t="shared" si="108"/>
        <v>2232920.85</v>
      </c>
      <c r="L247" s="36">
        <f t="shared" si="108"/>
        <v>2032920.85</v>
      </c>
      <c r="M247" s="36">
        <f t="shared" si="108"/>
        <v>2032920.85</v>
      </c>
      <c r="N247" s="36">
        <f t="shared" si="108"/>
        <v>2144453.32</v>
      </c>
      <c r="O247" s="82">
        <f t="shared" si="102"/>
        <v>111532.46999999974</v>
      </c>
      <c r="P247" s="36">
        <f t="shared" si="108"/>
        <v>2144453.32</v>
      </c>
      <c r="Q247" s="100">
        <f t="shared" si="103"/>
        <v>100</v>
      </c>
    </row>
    <row r="248" spans="1:17" ht="25.5">
      <c r="A248" s="9" t="s">
        <v>70</v>
      </c>
      <c r="B248" s="7">
        <v>841</v>
      </c>
      <c r="C248" s="8" t="s">
        <v>27</v>
      </c>
      <c r="D248" s="8" t="s">
        <v>17</v>
      </c>
      <c r="E248" s="30" t="s">
        <v>178</v>
      </c>
      <c r="F248" s="8" t="s">
        <v>69</v>
      </c>
      <c r="G248" s="33">
        <f aca="true" t="shared" si="109" ref="G248:L248">G250</f>
        <v>2232920.85</v>
      </c>
      <c r="H248" s="33">
        <f t="shared" si="109"/>
        <v>2232920.85</v>
      </c>
      <c r="I248" s="33">
        <f t="shared" si="109"/>
        <v>2232920.85</v>
      </c>
      <c r="J248" s="36">
        <f t="shared" si="109"/>
        <v>2232920.85</v>
      </c>
      <c r="K248" s="36">
        <f t="shared" si="109"/>
        <v>2232920.85</v>
      </c>
      <c r="L248" s="36">
        <f t="shared" si="109"/>
        <v>2032920.85</v>
      </c>
      <c r="M248" s="36">
        <f>M250</f>
        <v>2032920.85</v>
      </c>
      <c r="N248" s="36">
        <f>N250</f>
        <v>2144453.32</v>
      </c>
      <c r="O248" s="82">
        <f t="shared" si="102"/>
        <v>111532.46999999974</v>
      </c>
      <c r="P248" s="36">
        <f>P250</f>
        <v>2144453.32</v>
      </c>
      <c r="Q248" s="100">
        <f t="shared" si="103"/>
        <v>100</v>
      </c>
    </row>
    <row r="249" spans="1:17" ht="25.5">
      <c r="A249" s="9" t="s">
        <v>138</v>
      </c>
      <c r="B249" s="7">
        <v>841</v>
      </c>
      <c r="C249" s="8" t="s">
        <v>27</v>
      </c>
      <c r="D249" s="8" t="s">
        <v>17</v>
      </c>
      <c r="E249" s="30" t="s">
        <v>178</v>
      </c>
      <c r="F249" s="8" t="s">
        <v>137</v>
      </c>
      <c r="G249" s="33">
        <f aca="true" t="shared" si="110" ref="G249:P249">G250</f>
        <v>2232920.85</v>
      </c>
      <c r="H249" s="33">
        <f t="shared" si="110"/>
        <v>2232920.85</v>
      </c>
      <c r="I249" s="33">
        <f t="shared" si="110"/>
        <v>2232920.85</v>
      </c>
      <c r="J249" s="36">
        <f t="shared" si="110"/>
        <v>2232920.85</v>
      </c>
      <c r="K249" s="36">
        <f t="shared" si="110"/>
        <v>2232920.85</v>
      </c>
      <c r="L249" s="36">
        <f t="shared" si="110"/>
        <v>2032920.85</v>
      </c>
      <c r="M249" s="36">
        <f t="shared" si="110"/>
        <v>2032920.85</v>
      </c>
      <c r="N249" s="36">
        <f t="shared" si="110"/>
        <v>2144453.32</v>
      </c>
      <c r="O249" s="82">
        <f t="shared" si="102"/>
        <v>111532.46999999974</v>
      </c>
      <c r="P249" s="36">
        <f t="shared" si="110"/>
        <v>2144453.32</v>
      </c>
      <c r="Q249" s="100">
        <f t="shared" si="103"/>
        <v>100</v>
      </c>
    </row>
    <row r="250" spans="1:17" ht="12.75">
      <c r="A250" s="9" t="s">
        <v>149</v>
      </c>
      <c r="B250" s="7">
        <v>841</v>
      </c>
      <c r="C250" s="8" t="s">
        <v>27</v>
      </c>
      <c r="D250" s="8" t="s">
        <v>17</v>
      </c>
      <c r="E250" s="30" t="s">
        <v>178</v>
      </c>
      <c r="F250" s="8" t="s">
        <v>75</v>
      </c>
      <c r="G250" s="33">
        <v>2232920.85</v>
      </c>
      <c r="H250" s="33">
        <v>2232920.85</v>
      </c>
      <c r="I250" s="33">
        <v>2232920.85</v>
      </c>
      <c r="J250" s="36">
        <v>2232920.85</v>
      </c>
      <c r="K250" s="36">
        <v>2232920.85</v>
      </c>
      <c r="L250" s="36">
        <v>2032920.85</v>
      </c>
      <c r="M250" s="36">
        <v>2032920.85</v>
      </c>
      <c r="N250" s="36">
        <v>2144453.32</v>
      </c>
      <c r="O250" s="82">
        <f t="shared" si="102"/>
        <v>111532.46999999974</v>
      </c>
      <c r="P250" s="36">
        <v>2144453.32</v>
      </c>
      <c r="Q250" s="100">
        <f t="shared" si="103"/>
        <v>100</v>
      </c>
    </row>
    <row r="251" spans="1:17" ht="12.75">
      <c r="A251" s="17" t="s">
        <v>46</v>
      </c>
      <c r="B251" s="5">
        <v>841</v>
      </c>
      <c r="C251" s="6" t="s">
        <v>27</v>
      </c>
      <c r="D251" s="6" t="s">
        <v>18</v>
      </c>
      <c r="E251" s="35"/>
      <c r="F251" s="6"/>
      <c r="G251" s="32">
        <f>G260+G256</f>
        <v>574500</v>
      </c>
      <c r="H251" s="32">
        <f>H260+H256</f>
        <v>574500</v>
      </c>
      <c r="I251" s="32">
        <f>I260+I256</f>
        <v>691813</v>
      </c>
      <c r="J251" s="87">
        <f>J260+J256</f>
        <v>691813</v>
      </c>
      <c r="K251" s="87">
        <f>K260+K256+K252</f>
        <v>2120170.42</v>
      </c>
      <c r="L251" s="87">
        <f>L260+L256+L252</f>
        <v>2120170.42</v>
      </c>
      <c r="M251" s="87">
        <f>M260+M256+M252</f>
        <v>2188170.42</v>
      </c>
      <c r="N251" s="87">
        <f>N260+N256+N252</f>
        <v>2169768.3</v>
      </c>
      <c r="O251" s="82">
        <f t="shared" si="102"/>
        <v>-18402.12000000011</v>
      </c>
      <c r="P251" s="87">
        <f>P260+P256+P252</f>
        <v>2159168.3</v>
      </c>
      <c r="Q251" s="100">
        <f t="shared" si="103"/>
        <v>99.51146857477823</v>
      </c>
    </row>
    <row r="252" spans="1:17" ht="12.75">
      <c r="A252" s="47" t="s">
        <v>276</v>
      </c>
      <c r="B252" s="57">
        <v>841</v>
      </c>
      <c r="C252" s="58" t="s">
        <v>27</v>
      </c>
      <c r="D252" s="58" t="s">
        <v>18</v>
      </c>
      <c r="E252" s="59" t="s">
        <v>277</v>
      </c>
      <c r="F252" s="58"/>
      <c r="G252" s="33"/>
      <c r="H252" s="33"/>
      <c r="I252" s="33"/>
      <c r="J252" s="36"/>
      <c r="K252" s="36">
        <f aca="true" t="shared" si="111" ref="K252:P254">K253</f>
        <v>1428357.42</v>
      </c>
      <c r="L252" s="36">
        <f t="shared" si="111"/>
        <v>1428357.42</v>
      </c>
      <c r="M252" s="36">
        <f t="shared" si="111"/>
        <v>1428357.42</v>
      </c>
      <c r="N252" s="36">
        <f t="shared" si="111"/>
        <v>1428357.42</v>
      </c>
      <c r="O252" s="82">
        <f t="shared" si="102"/>
        <v>0</v>
      </c>
      <c r="P252" s="36">
        <f t="shared" si="111"/>
        <v>1428357.42</v>
      </c>
      <c r="Q252" s="100">
        <f t="shared" si="103"/>
        <v>100</v>
      </c>
    </row>
    <row r="253" spans="1:17" ht="25.5">
      <c r="A253" s="9" t="s">
        <v>70</v>
      </c>
      <c r="B253" s="57">
        <v>841</v>
      </c>
      <c r="C253" s="58" t="s">
        <v>27</v>
      </c>
      <c r="D253" s="58" t="s">
        <v>18</v>
      </c>
      <c r="E253" s="59" t="s">
        <v>277</v>
      </c>
      <c r="F253" s="58" t="s">
        <v>69</v>
      </c>
      <c r="G253" s="33"/>
      <c r="H253" s="33"/>
      <c r="I253" s="33"/>
      <c r="J253" s="36"/>
      <c r="K253" s="36">
        <f t="shared" si="111"/>
        <v>1428357.42</v>
      </c>
      <c r="L253" s="36">
        <f t="shared" si="111"/>
        <v>1428357.42</v>
      </c>
      <c r="M253" s="36">
        <f t="shared" si="111"/>
        <v>1428357.42</v>
      </c>
      <c r="N253" s="36">
        <f t="shared" si="111"/>
        <v>1428357.42</v>
      </c>
      <c r="O253" s="82">
        <f t="shared" si="102"/>
        <v>0</v>
      </c>
      <c r="P253" s="36">
        <f t="shared" si="111"/>
        <v>1428357.42</v>
      </c>
      <c r="Q253" s="100">
        <f t="shared" si="103"/>
        <v>100</v>
      </c>
    </row>
    <row r="254" spans="1:17" ht="25.5">
      <c r="A254" s="9" t="s">
        <v>141</v>
      </c>
      <c r="B254" s="57">
        <v>841</v>
      </c>
      <c r="C254" s="58" t="s">
        <v>27</v>
      </c>
      <c r="D254" s="58" t="s">
        <v>18</v>
      </c>
      <c r="E254" s="59" t="s">
        <v>277</v>
      </c>
      <c r="F254" s="58" t="s">
        <v>140</v>
      </c>
      <c r="G254" s="33"/>
      <c r="H254" s="33"/>
      <c r="I254" s="33"/>
      <c r="J254" s="36"/>
      <c r="K254" s="36">
        <f t="shared" si="111"/>
        <v>1428357.42</v>
      </c>
      <c r="L254" s="36">
        <f t="shared" si="111"/>
        <v>1428357.42</v>
      </c>
      <c r="M254" s="36">
        <f t="shared" si="111"/>
        <v>1428357.42</v>
      </c>
      <c r="N254" s="36">
        <f t="shared" si="111"/>
        <v>1428357.42</v>
      </c>
      <c r="O254" s="82">
        <f t="shared" si="102"/>
        <v>0</v>
      </c>
      <c r="P254" s="36">
        <f t="shared" si="111"/>
        <v>1428357.42</v>
      </c>
      <c r="Q254" s="100">
        <f t="shared" si="103"/>
        <v>100</v>
      </c>
    </row>
    <row r="255" spans="1:17" ht="12.75">
      <c r="A255" s="9" t="s">
        <v>245</v>
      </c>
      <c r="B255" s="57">
        <v>841</v>
      </c>
      <c r="C255" s="58" t="s">
        <v>27</v>
      </c>
      <c r="D255" s="58" t="s">
        <v>18</v>
      </c>
      <c r="E255" s="59" t="s">
        <v>277</v>
      </c>
      <c r="F255" s="58" t="s">
        <v>246</v>
      </c>
      <c r="G255" s="33"/>
      <c r="H255" s="33"/>
      <c r="I255" s="33"/>
      <c r="J255" s="36"/>
      <c r="K255" s="36">
        <v>1428357.42</v>
      </c>
      <c r="L255" s="36">
        <v>1428357.42</v>
      </c>
      <c r="M255" s="36">
        <v>1428357.42</v>
      </c>
      <c r="N255" s="36">
        <v>1428357.42</v>
      </c>
      <c r="O255" s="82">
        <f t="shared" si="102"/>
        <v>0</v>
      </c>
      <c r="P255" s="36">
        <v>1428357.42</v>
      </c>
      <c r="Q255" s="100">
        <f t="shared" si="103"/>
        <v>100</v>
      </c>
    </row>
    <row r="256" spans="1:17" ht="25.5">
      <c r="A256" s="56" t="s">
        <v>243</v>
      </c>
      <c r="B256" s="57">
        <v>841</v>
      </c>
      <c r="C256" s="58" t="s">
        <v>27</v>
      </c>
      <c r="D256" s="58" t="s">
        <v>18</v>
      </c>
      <c r="E256" s="59" t="s">
        <v>244</v>
      </c>
      <c r="F256" s="58"/>
      <c r="G256" s="32">
        <f>G257</f>
        <v>487500</v>
      </c>
      <c r="H256" s="32">
        <f>H257</f>
        <v>487500</v>
      </c>
      <c r="I256" s="32">
        <f aca="true" t="shared" si="112" ref="I256:N256">I257+I264</f>
        <v>604813</v>
      </c>
      <c r="J256" s="87">
        <f t="shared" si="112"/>
        <v>604813</v>
      </c>
      <c r="K256" s="87">
        <f t="shared" si="112"/>
        <v>604813</v>
      </c>
      <c r="L256" s="87">
        <f t="shared" si="112"/>
        <v>604813</v>
      </c>
      <c r="M256" s="87">
        <f t="shared" si="112"/>
        <v>654813</v>
      </c>
      <c r="N256" s="87">
        <f t="shared" si="112"/>
        <v>636410.88</v>
      </c>
      <c r="O256" s="82">
        <f t="shared" si="102"/>
        <v>-18402.119999999995</v>
      </c>
      <c r="P256" s="87">
        <f>P257+P264</f>
        <v>636410.88</v>
      </c>
      <c r="Q256" s="100">
        <f t="shared" si="103"/>
        <v>100</v>
      </c>
    </row>
    <row r="257" spans="1:17" ht="25.5">
      <c r="A257" s="9" t="s">
        <v>70</v>
      </c>
      <c r="B257" s="7">
        <v>841</v>
      </c>
      <c r="C257" s="8" t="s">
        <v>27</v>
      </c>
      <c r="D257" s="8" t="s">
        <v>18</v>
      </c>
      <c r="E257" s="30" t="s">
        <v>244</v>
      </c>
      <c r="F257" s="8" t="s">
        <v>69</v>
      </c>
      <c r="G257" s="33">
        <f aca="true" t="shared" si="113" ref="G257:P258">G258</f>
        <v>487500</v>
      </c>
      <c r="H257" s="33">
        <f t="shared" si="113"/>
        <v>487500</v>
      </c>
      <c r="I257" s="33">
        <f t="shared" si="113"/>
        <v>487500</v>
      </c>
      <c r="J257" s="36">
        <f t="shared" si="113"/>
        <v>487500</v>
      </c>
      <c r="K257" s="36">
        <f t="shared" si="113"/>
        <v>487500</v>
      </c>
      <c r="L257" s="36">
        <f t="shared" si="113"/>
        <v>487500</v>
      </c>
      <c r="M257" s="36">
        <f t="shared" si="113"/>
        <v>487500</v>
      </c>
      <c r="N257" s="36">
        <f t="shared" si="113"/>
        <v>487494</v>
      </c>
      <c r="O257" s="82">
        <f t="shared" si="102"/>
        <v>-6</v>
      </c>
      <c r="P257" s="36">
        <f t="shared" si="113"/>
        <v>487494</v>
      </c>
      <c r="Q257" s="100">
        <f t="shared" si="103"/>
        <v>100</v>
      </c>
    </row>
    <row r="258" spans="1:17" ht="25.5">
      <c r="A258" s="9" t="s">
        <v>141</v>
      </c>
      <c r="B258" s="7">
        <v>841</v>
      </c>
      <c r="C258" s="8" t="s">
        <v>27</v>
      </c>
      <c r="D258" s="8" t="s">
        <v>18</v>
      </c>
      <c r="E258" s="30" t="s">
        <v>244</v>
      </c>
      <c r="F258" s="8" t="s">
        <v>140</v>
      </c>
      <c r="G258" s="33">
        <f t="shared" si="113"/>
        <v>487500</v>
      </c>
      <c r="H258" s="33">
        <f t="shared" si="113"/>
        <v>487500</v>
      </c>
      <c r="I258" s="33">
        <f t="shared" si="113"/>
        <v>487500</v>
      </c>
      <c r="J258" s="36">
        <f t="shared" si="113"/>
        <v>487500</v>
      </c>
      <c r="K258" s="36">
        <f t="shared" si="113"/>
        <v>487500</v>
      </c>
      <c r="L258" s="36">
        <f t="shared" si="113"/>
        <v>487500</v>
      </c>
      <c r="M258" s="36">
        <f t="shared" si="113"/>
        <v>487500</v>
      </c>
      <c r="N258" s="36">
        <f t="shared" si="113"/>
        <v>487494</v>
      </c>
      <c r="O258" s="82">
        <f t="shared" si="102"/>
        <v>-6</v>
      </c>
      <c r="P258" s="36">
        <f t="shared" si="113"/>
        <v>487494</v>
      </c>
      <c r="Q258" s="100">
        <f t="shared" si="103"/>
        <v>100</v>
      </c>
    </row>
    <row r="259" spans="1:17" ht="17.25" customHeight="1">
      <c r="A259" s="9" t="s">
        <v>245</v>
      </c>
      <c r="B259" s="7">
        <v>841</v>
      </c>
      <c r="C259" s="8" t="s">
        <v>27</v>
      </c>
      <c r="D259" s="8" t="s">
        <v>18</v>
      </c>
      <c r="E259" s="30" t="s">
        <v>244</v>
      </c>
      <c r="F259" s="8" t="s">
        <v>246</v>
      </c>
      <c r="G259" s="33">
        <v>487500</v>
      </c>
      <c r="H259" s="33">
        <v>487500</v>
      </c>
      <c r="I259" s="33">
        <v>487500</v>
      </c>
      <c r="J259" s="36">
        <v>487500</v>
      </c>
      <c r="K259" s="36">
        <v>487500</v>
      </c>
      <c r="L259" s="36">
        <v>487500</v>
      </c>
      <c r="M259" s="36">
        <v>487500</v>
      </c>
      <c r="N259" s="36">
        <v>487494</v>
      </c>
      <c r="O259" s="82">
        <f t="shared" si="102"/>
        <v>-6</v>
      </c>
      <c r="P259" s="36">
        <v>487494</v>
      </c>
      <c r="Q259" s="100">
        <f t="shared" si="103"/>
        <v>100</v>
      </c>
    </row>
    <row r="260" spans="1:17" ht="38.25">
      <c r="A260" s="9" t="s">
        <v>80</v>
      </c>
      <c r="B260" s="10">
        <v>841</v>
      </c>
      <c r="C260" s="7">
        <v>10</v>
      </c>
      <c r="D260" s="11" t="s">
        <v>18</v>
      </c>
      <c r="E260" s="30" t="s">
        <v>198</v>
      </c>
      <c r="F260" s="8"/>
      <c r="G260" s="33">
        <f aca="true" t="shared" si="114" ref="G260:P260">G261</f>
        <v>87000</v>
      </c>
      <c r="H260" s="33">
        <f t="shared" si="114"/>
        <v>87000</v>
      </c>
      <c r="I260" s="33">
        <f t="shared" si="114"/>
        <v>87000</v>
      </c>
      <c r="J260" s="36">
        <f t="shared" si="114"/>
        <v>87000</v>
      </c>
      <c r="K260" s="36">
        <f t="shared" si="114"/>
        <v>87000</v>
      </c>
      <c r="L260" s="36">
        <f t="shared" si="114"/>
        <v>87000</v>
      </c>
      <c r="M260" s="36">
        <f t="shared" si="114"/>
        <v>105000</v>
      </c>
      <c r="N260" s="36">
        <f t="shared" si="114"/>
        <v>105000</v>
      </c>
      <c r="O260" s="82">
        <f t="shared" si="102"/>
        <v>0</v>
      </c>
      <c r="P260" s="36">
        <f t="shared" si="114"/>
        <v>94400</v>
      </c>
      <c r="Q260" s="100">
        <f t="shared" si="103"/>
        <v>89.90476190476191</v>
      </c>
    </row>
    <row r="261" spans="1:17" ht="25.5">
      <c r="A261" s="9" t="s">
        <v>70</v>
      </c>
      <c r="B261" s="10">
        <v>841</v>
      </c>
      <c r="C261" s="7">
        <v>10</v>
      </c>
      <c r="D261" s="11" t="s">
        <v>18</v>
      </c>
      <c r="E261" s="30" t="s">
        <v>198</v>
      </c>
      <c r="F261" s="8" t="s">
        <v>69</v>
      </c>
      <c r="G261" s="33">
        <f aca="true" t="shared" si="115" ref="G261:L261">G263</f>
        <v>87000</v>
      </c>
      <c r="H261" s="33">
        <f t="shared" si="115"/>
        <v>87000</v>
      </c>
      <c r="I261" s="33">
        <f t="shared" si="115"/>
        <v>87000</v>
      </c>
      <c r="J261" s="36">
        <f t="shared" si="115"/>
        <v>87000</v>
      </c>
      <c r="K261" s="36">
        <f t="shared" si="115"/>
        <v>87000</v>
      </c>
      <c r="L261" s="36">
        <f t="shared" si="115"/>
        <v>87000</v>
      </c>
      <c r="M261" s="36">
        <f>M263</f>
        <v>105000</v>
      </c>
      <c r="N261" s="36">
        <f>N263</f>
        <v>105000</v>
      </c>
      <c r="O261" s="82">
        <f t="shared" si="102"/>
        <v>0</v>
      </c>
      <c r="P261" s="36">
        <f>P263</f>
        <v>94400</v>
      </c>
      <c r="Q261" s="100">
        <f t="shared" si="103"/>
        <v>89.90476190476191</v>
      </c>
    </row>
    <row r="262" spans="1:17" ht="25.5">
      <c r="A262" s="9" t="s">
        <v>141</v>
      </c>
      <c r="B262" s="10">
        <v>841</v>
      </c>
      <c r="C262" s="7">
        <v>10</v>
      </c>
      <c r="D262" s="11" t="s">
        <v>18</v>
      </c>
      <c r="E262" s="30" t="s">
        <v>198</v>
      </c>
      <c r="F262" s="8" t="s">
        <v>140</v>
      </c>
      <c r="G262" s="33">
        <f aca="true" t="shared" si="116" ref="G262:P262">G263</f>
        <v>87000</v>
      </c>
      <c r="H262" s="33">
        <f t="shared" si="116"/>
        <v>87000</v>
      </c>
      <c r="I262" s="33">
        <f t="shared" si="116"/>
        <v>87000</v>
      </c>
      <c r="J262" s="36">
        <f t="shared" si="116"/>
        <v>87000</v>
      </c>
      <c r="K262" s="36">
        <f t="shared" si="116"/>
        <v>87000</v>
      </c>
      <c r="L262" s="36">
        <f t="shared" si="116"/>
        <v>87000</v>
      </c>
      <c r="M262" s="36">
        <f t="shared" si="116"/>
        <v>105000</v>
      </c>
      <c r="N262" s="36">
        <f t="shared" si="116"/>
        <v>105000</v>
      </c>
      <c r="O262" s="82">
        <f t="shared" si="102"/>
        <v>0</v>
      </c>
      <c r="P262" s="36">
        <f t="shared" si="116"/>
        <v>94400</v>
      </c>
      <c r="Q262" s="100">
        <f t="shared" si="103"/>
        <v>89.90476190476191</v>
      </c>
    </row>
    <row r="263" spans="1:17" ht="25.5">
      <c r="A263" s="9" t="s">
        <v>142</v>
      </c>
      <c r="B263" s="10">
        <v>841</v>
      </c>
      <c r="C263" s="7">
        <v>10</v>
      </c>
      <c r="D263" s="11" t="s">
        <v>18</v>
      </c>
      <c r="E263" s="30" t="s">
        <v>198</v>
      </c>
      <c r="F263" s="8" t="s">
        <v>74</v>
      </c>
      <c r="G263" s="33">
        <v>87000</v>
      </c>
      <c r="H263" s="33">
        <v>87000</v>
      </c>
      <c r="I263" s="33">
        <v>87000</v>
      </c>
      <c r="J263" s="36">
        <v>87000</v>
      </c>
      <c r="K263" s="36">
        <v>87000</v>
      </c>
      <c r="L263" s="36">
        <v>87000</v>
      </c>
      <c r="M263" s="36">
        <v>105000</v>
      </c>
      <c r="N263" s="36">
        <v>105000</v>
      </c>
      <c r="O263" s="82">
        <f t="shared" si="102"/>
        <v>0</v>
      </c>
      <c r="P263" s="36">
        <v>94400</v>
      </c>
      <c r="Q263" s="100">
        <f t="shared" si="103"/>
        <v>89.90476190476191</v>
      </c>
    </row>
    <row r="264" spans="1:17" ht="12.75">
      <c r="A264" s="9" t="s">
        <v>32</v>
      </c>
      <c r="B264" s="10">
        <v>841</v>
      </c>
      <c r="C264" s="7">
        <v>10</v>
      </c>
      <c r="D264" s="11" t="s">
        <v>18</v>
      </c>
      <c r="E264" s="30" t="s">
        <v>158</v>
      </c>
      <c r="F264" s="8"/>
      <c r="G264" s="33"/>
      <c r="H264" s="33"/>
      <c r="I264" s="33">
        <f aca="true" t="shared" si="117" ref="I264:P265">I265</f>
        <v>117313</v>
      </c>
      <c r="J264" s="36">
        <f t="shared" si="117"/>
        <v>117313</v>
      </c>
      <c r="K264" s="36">
        <f t="shared" si="117"/>
        <v>117313</v>
      </c>
      <c r="L264" s="36">
        <f t="shared" si="117"/>
        <v>117313</v>
      </c>
      <c r="M264" s="36">
        <f t="shared" si="117"/>
        <v>167313</v>
      </c>
      <c r="N264" s="36">
        <f t="shared" si="117"/>
        <v>148916.88</v>
      </c>
      <c r="O264" s="82">
        <f t="shared" si="102"/>
        <v>-18396.119999999995</v>
      </c>
      <c r="P264" s="36">
        <f t="shared" si="117"/>
        <v>148916.88</v>
      </c>
      <c r="Q264" s="100">
        <f t="shared" si="103"/>
        <v>100</v>
      </c>
    </row>
    <row r="265" spans="1:17" ht="12.75">
      <c r="A265" s="9" t="s">
        <v>58</v>
      </c>
      <c r="B265" s="10">
        <v>841</v>
      </c>
      <c r="C265" s="7">
        <v>10</v>
      </c>
      <c r="D265" s="11" t="s">
        <v>18</v>
      </c>
      <c r="E265" s="30" t="s">
        <v>158</v>
      </c>
      <c r="F265" s="8" t="s">
        <v>60</v>
      </c>
      <c r="G265" s="33"/>
      <c r="H265" s="33"/>
      <c r="I265" s="33">
        <f t="shared" si="117"/>
        <v>117313</v>
      </c>
      <c r="J265" s="36">
        <f t="shared" si="117"/>
        <v>117313</v>
      </c>
      <c r="K265" s="36">
        <f t="shared" si="117"/>
        <v>117313</v>
      </c>
      <c r="L265" s="36">
        <f t="shared" si="117"/>
        <v>117313</v>
      </c>
      <c r="M265" s="36">
        <f t="shared" si="117"/>
        <v>167313</v>
      </c>
      <c r="N265" s="36">
        <f t="shared" si="117"/>
        <v>148916.88</v>
      </c>
      <c r="O265" s="82">
        <f t="shared" si="102"/>
        <v>-18396.119999999995</v>
      </c>
      <c r="P265" s="36">
        <f t="shared" si="117"/>
        <v>148916.88</v>
      </c>
      <c r="Q265" s="100">
        <f t="shared" si="103"/>
        <v>100</v>
      </c>
    </row>
    <row r="266" spans="1:17" ht="12.75">
      <c r="A266" s="9" t="s">
        <v>64</v>
      </c>
      <c r="B266" s="10">
        <v>841</v>
      </c>
      <c r="C266" s="7">
        <v>10</v>
      </c>
      <c r="D266" s="11" t="s">
        <v>18</v>
      </c>
      <c r="E266" s="30" t="s">
        <v>158</v>
      </c>
      <c r="F266" s="8" t="s">
        <v>65</v>
      </c>
      <c r="G266" s="33"/>
      <c r="H266" s="33"/>
      <c r="I266" s="33">
        <v>117313</v>
      </c>
      <c r="J266" s="36">
        <v>117313</v>
      </c>
      <c r="K266" s="36">
        <v>117313</v>
      </c>
      <c r="L266" s="36">
        <v>117313</v>
      </c>
      <c r="M266" s="36">
        <v>167313</v>
      </c>
      <c r="N266" s="36">
        <v>148916.88</v>
      </c>
      <c r="O266" s="82">
        <f t="shared" si="102"/>
        <v>-18396.119999999995</v>
      </c>
      <c r="P266" s="36">
        <v>148916.88</v>
      </c>
      <c r="Q266" s="100">
        <f t="shared" si="103"/>
        <v>100</v>
      </c>
    </row>
    <row r="267" spans="1:17" ht="12.75">
      <c r="A267" s="17" t="s">
        <v>33</v>
      </c>
      <c r="B267" s="12">
        <v>841</v>
      </c>
      <c r="C267" s="27" t="s">
        <v>27</v>
      </c>
      <c r="D267" s="27" t="s">
        <v>19</v>
      </c>
      <c r="E267" s="43"/>
      <c r="F267" s="28"/>
      <c r="G267" s="32">
        <f aca="true" t="shared" si="118" ref="G267:L267">G279+G274+G268</f>
        <v>20606235.4</v>
      </c>
      <c r="H267" s="32">
        <f t="shared" si="118"/>
        <v>20606235.4</v>
      </c>
      <c r="I267" s="32">
        <f t="shared" si="118"/>
        <v>20606235.4</v>
      </c>
      <c r="J267" s="87">
        <f t="shared" si="118"/>
        <v>20631183.4</v>
      </c>
      <c r="K267" s="87">
        <f t="shared" si="118"/>
        <v>20629942.28</v>
      </c>
      <c r="L267" s="87">
        <f t="shared" si="118"/>
        <v>20629942.28</v>
      </c>
      <c r="M267" s="87">
        <f>M279+M274+M268</f>
        <v>20711693.93</v>
      </c>
      <c r="N267" s="87">
        <f>N279+N274+N268</f>
        <v>21349744.92</v>
      </c>
      <c r="O267" s="82">
        <f t="shared" si="102"/>
        <v>638050.9900000021</v>
      </c>
      <c r="P267" s="87">
        <f>P279+P274+P268</f>
        <v>20688713.259999998</v>
      </c>
      <c r="Q267" s="100">
        <f t="shared" si="103"/>
        <v>96.90379598221446</v>
      </c>
    </row>
    <row r="268" spans="1:17" ht="76.5">
      <c r="A268" s="40" t="s">
        <v>94</v>
      </c>
      <c r="B268" s="10">
        <v>841</v>
      </c>
      <c r="C268" s="7">
        <v>10</v>
      </c>
      <c r="D268" s="8" t="s">
        <v>19</v>
      </c>
      <c r="E268" s="30" t="s">
        <v>179</v>
      </c>
      <c r="F268" s="8"/>
      <c r="G268" s="33">
        <f aca="true" t="shared" si="119" ref="G268:P268">+G269</f>
        <v>14087216</v>
      </c>
      <c r="H268" s="33">
        <f t="shared" si="119"/>
        <v>14087216</v>
      </c>
      <c r="I268" s="33">
        <f t="shared" si="119"/>
        <v>14087216</v>
      </c>
      <c r="J268" s="36">
        <f t="shared" si="119"/>
        <v>14087216</v>
      </c>
      <c r="K268" s="36">
        <f t="shared" si="119"/>
        <v>14087216</v>
      </c>
      <c r="L268" s="36">
        <f t="shared" si="119"/>
        <v>14087216</v>
      </c>
      <c r="M268" s="36">
        <f t="shared" si="119"/>
        <v>14087216</v>
      </c>
      <c r="N268" s="36">
        <f t="shared" si="119"/>
        <v>14676216</v>
      </c>
      <c r="O268" s="82">
        <f t="shared" si="102"/>
        <v>589000</v>
      </c>
      <c r="P268" s="36">
        <f t="shared" si="119"/>
        <v>14029443</v>
      </c>
      <c r="Q268" s="100">
        <f t="shared" si="103"/>
        <v>95.59305341376823</v>
      </c>
    </row>
    <row r="269" spans="1:17" ht="25.5">
      <c r="A269" s="9" t="s">
        <v>70</v>
      </c>
      <c r="B269" s="7">
        <v>841</v>
      </c>
      <c r="C269" s="8" t="s">
        <v>27</v>
      </c>
      <c r="D269" s="8" t="s">
        <v>19</v>
      </c>
      <c r="E269" s="30" t="s">
        <v>179</v>
      </c>
      <c r="F269" s="8" t="s">
        <v>69</v>
      </c>
      <c r="G269" s="33">
        <f aca="true" t="shared" si="120" ref="G269:L269">G270+G272</f>
        <v>14087216</v>
      </c>
      <c r="H269" s="33">
        <f t="shared" si="120"/>
        <v>14087216</v>
      </c>
      <c r="I269" s="33">
        <f t="shared" si="120"/>
        <v>14087216</v>
      </c>
      <c r="J269" s="36">
        <f t="shared" si="120"/>
        <v>14087216</v>
      </c>
      <c r="K269" s="36">
        <f t="shared" si="120"/>
        <v>14087216</v>
      </c>
      <c r="L269" s="36">
        <f t="shared" si="120"/>
        <v>14087216</v>
      </c>
      <c r="M269" s="36">
        <f>M270+M272</f>
        <v>14087216</v>
      </c>
      <c r="N269" s="36">
        <f>N270+N272</f>
        <v>14676216</v>
      </c>
      <c r="O269" s="82">
        <f t="shared" si="102"/>
        <v>589000</v>
      </c>
      <c r="P269" s="36">
        <f>P270+P272</f>
        <v>14029443</v>
      </c>
      <c r="Q269" s="100">
        <f t="shared" si="103"/>
        <v>95.59305341376823</v>
      </c>
    </row>
    <row r="270" spans="1:17" ht="25.5">
      <c r="A270" s="9" t="s">
        <v>138</v>
      </c>
      <c r="B270" s="10">
        <v>841</v>
      </c>
      <c r="C270" s="7">
        <v>10</v>
      </c>
      <c r="D270" s="8" t="s">
        <v>19</v>
      </c>
      <c r="E270" s="30" t="s">
        <v>179</v>
      </c>
      <c r="F270" s="8" t="s">
        <v>137</v>
      </c>
      <c r="G270" s="33">
        <f aca="true" t="shared" si="121" ref="G270:P270">G271</f>
        <v>9767453.6</v>
      </c>
      <c r="H270" s="33">
        <f t="shared" si="121"/>
        <v>9767453.6</v>
      </c>
      <c r="I270" s="33">
        <f t="shared" si="121"/>
        <v>9767453.6</v>
      </c>
      <c r="J270" s="36">
        <f t="shared" si="121"/>
        <v>9767453.6</v>
      </c>
      <c r="K270" s="36">
        <f t="shared" si="121"/>
        <v>9767453.6</v>
      </c>
      <c r="L270" s="36">
        <f t="shared" si="121"/>
        <v>9767453.6</v>
      </c>
      <c r="M270" s="36">
        <f t="shared" si="121"/>
        <v>9340186</v>
      </c>
      <c r="N270" s="36">
        <f t="shared" si="121"/>
        <v>9489159</v>
      </c>
      <c r="O270" s="82">
        <f t="shared" si="102"/>
        <v>148973</v>
      </c>
      <c r="P270" s="36">
        <f t="shared" si="121"/>
        <v>8842386</v>
      </c>
      <c r="Q270" s="100">
        <f t="shared" si="103"/>
        <v>93.1840851228228</v>
      </c>
    </row>
    <row r="271" spans="1:17" ht="38.25">
      <c r="A271" s="9" t="s">
        <v>139</v>
      </c>
      <c r="B271" s="10">
        <v>841</v>
      </c>
      <c r="C271" s="7">
        <v>10</v>
      </c>
      <c r="D271" s="8" t="s">
        <v>19</v>
      </c>
      <c r="E271" s="30" t="s">
        <v>179</v>
      </c>
      <c r="F271" s="8" t="s">
        <v>79</v>
      </c>
      <c r="G271" s="33">
        <v>9767453.6</v>
      </c>
      <c r="H271" s="33">
        <v>9767453.6</v>
      </c>
      <c r="I271" s="33">
        <v>9767453.6</v>
      </c>
      <c r="J271" s="36">
        <v>9767453.6</v>
      </c>
      <c r="K271" s="36">
        <v>9767453.6</v>
      </c>
      <c r="L271" s="36">
        <v>9767453.6</v>
      </c>
      <c r="M271" s="36">
        <v>9340186</v>
      </c>
      <c r="N271" s="36">
        <v>9489159</v>
      </c>
      <c r="O271" s="82">
        <f t="shared" si="102"/>
        <v>148973</v>
      </c>
      <c r="P271" s="36">
        <v>8842386</v>
      </c>
      <c r="Q271" s="100">
        <f t="shared" si="103"/>
        <v>93.1840851228228</v>
      </c>
    </row>
    <row r="272" spans="1:17" ht="25.5">
      <c r="A272" s="9" t="s">
        <v>141</v>
      </c>
      <c r="B272" s="7">
        <v>841</v>
      </c>
      <c r="C272" s="8" t="s">
        <v>27</v>
      </c>
      <c r="D272" s="8" t="s">
        <v>19</v>
      </c>
      <c r="E272" s="30" t="s">
        <v>179</v>
      </c>
      <c r="F272" s="8" t="s">
        <v>140</v>
      </c>
      <c r="G272" s="33">
        <f aca="true" t="shared" si="122" ref="G272:P272">G273</f>
        <v>4319762.4</v>
      </c>
      <c r="H272" s="33">
        <f t="shared" si="122"/>
        <v>4319762.4</v>
      </c>
      <c r="I272" s="33">
        <f t="shared" si="122"/>
        <v>4319762.4</v>
      </c>
      <c r="J272" s="36">
        <f t="shared" si="122"/>
        <v>4319762.4</v>
      </c>
      <c r="K272" s="36">
        <f t="shared" si="122"/>
        <v>4319762.4</v>
      </c>
      <c r="L272" s="36">
        <f t="shared" si="122"/>
        <v>4319762.4</v>
      </c>
      <c r="M272" s="36">
        <f t="shared" si="122"/>
        <v>4747030</v>
      </c>
      <c r="N272" s="36">
        <f t="shared" si="122"/>
        <v>5187057</v>
      </c>
      <c r="O272" s="82">
        <f t="shared" si="102"/>
        <v>440027</v>
      </c>
      <c r="P272" s="36">
        <f t="shared" si="122"/>
        <v>5187057</v>
      </c>
      <c r="Q272" s="100">
        <f t="shared" si="103"/>
        <v>100</v>
      </c>
    </row>
    <row r="273" spans="1:17" ht="25.5">
      <c r="A273" s="9" t="s">
        <v>142</v>
      </c>
      <c r="B273" s="7">
        <v>841</v>
      </c>
      <c r="C273" s="8" t="s">
        <v>27</v>
      </c>
      <c r="D273" s="8" t="s">
        <v>19</v>
      </c>
      <c r="E273" s="30" t="s">
        <v>179</v>
      </c>
      <c r="F273" s="8" t="s">
        <v>74</v>
      </c>
      <c r="G273" s="33">
        <v>4319762.4</v>
      </c>
      <c r="H273" s="33">
        <v>4319762.4</v>
      </c>
      <c r="I273" s="33">
        <v>4319762.4</v>
      </c>
      <c r="J273" s="36">
        <v>4319762.4</v>
      </c>
      <c r="K273" s="36">
        <v>4319762.4</v>
      </c>
      <c r="L273" s="36">
        <v>4319762.4</v>
      </c>
      <c r="M273" s="36">
        <v>4747030</v>
      </c>
      <c r="N273" s="36">
        <v>5187057</v>
      </c>
      <c r="O273" s="82">
        <f t="shared" si="102"/>
        <v>440027</v>
      </c>
      <c r="P273" s="36">
        <v>5187057</v>
      </c>
      <c r="Q273" s="100">
        <f t="shared" si="103"/>
        <v>100</v>
      </c>
    </row>
    <row r="274" spans="1:17" ht="51">
      <c r="A274" s="9" t="s">
        <v>181</v>
      </c>
      <c r="B274" s="10">
        <v>841</v>
      </c>
      <c r="C274" s="11" t="s">
        <v>27</v>
      </c>
      <c r="D274" s="11" t="s">
        <v>19</v>
      </c>
      <c r="E274" s="44" t="s">
        <v>180</v>
      </c>
      <c r="F274" s="8"/>
      <c r="G274" s="33">
        <f aca="true" t="shared" si="123" ref="G274:P274">+G275</f>
        <v>6256173</v>
      </c>
      <c r="H274" s="33">
        <f t="shared" si="123"/>
        <v>6256173</v>
      </c>
      <c r="I274" s="33">
        <f t="shared" si="123"/>
        <v>6256173</v>
      </c>
      <c r="J274" s="36">
        <f t="shared" si="123"/>
        <v>6281121</v>
      </c>
      <c r="K274" s="36">
        <f t="shared" si="123"/>
        <v>6281121</v>
      </c>
      <c r="L274" s="36">
        <f t="shared" si="123"/>
        <v>6281121</v>
      </c>
      <c r="M274" s="36">
        <f t="shared" si="123"/>
        <v>6281121</v>
      </c>
      <c r="N274" s="36">
        <f t="shared" si="123"/>
        <v>6281121</v>
      </c>
      <c r="O274" s="82">
        <f t="shared" si="102"/>
        <v>0</v>
      </c>
      <c r="P274" s="36">
        <f t="shared" si="123"/>
        <v>6281121</v>
      </c>
      <c r="Q274" s="100">
        <f t="shared" si="103"/>
        <v>100</v>
      </c>
    </row>
    <row r="275" spans="1:17" ht="69" customHeight="1">
      <c r="A275" s="9" t="s">
        <v>160</v>
      </c>
      <c r="B275" s="10">
        <v>841</v>
      </c>
      <c r="C275" s="11" t="s">
        <v>27</v>
      </c>
      <c r="D275" s="11" t="s">
        <v>19</v>
      </c>
      <c r="E275" s="44" t="s">
        <v>180</v>
      </c>
      <c r="F275" s="4"/>
      <c r="G275" s="33">
        <f aca="true" t="shared" si="124" ref="G275:P277">G276</f>
        <v>6256173</v>
      </c>
      <c r="H275" s="33">
        <f t="shared" si="124"/>
        <v>6256173</v>
      </c>
      <c r="I275" s="33">
        <f t="shared" si="124"/>
        <v>6256173</v>
      </c>
      <c r="J275" s="36">
        <f t="shared" si="124"/>
        <v>6281121</v>
      </c>
      <c r="K275" s="36">
        <f t="shared" si="124"/>
        <v>6281121</v>
      </c>
      <c r="L275" s="36">
        <f t="shared" si="124"/>
        <v>6281121</v>
      </c>
      <c r="M275" s="36">
        <f t="shared" si="124"/>
        <v>6281121</v>
      </c>
      <c r="N275" s="36">
        <f t="shared" si="124"/>
        <v>6281121</v>
      </c>
      <c r="O275" s="82">
        <f t="shared" si="102"/>
        <v>0</v>
      </c>
      <c r="P275" s="36">
        <f t="shared" si="124"/>
        <v>6281121</v>
      </c>
      <c r="Q275" s="100">
        <f t="shared" si="103"/>
        <v>100</v>
      </c>
    </row>
    <row r="276" spans="1:17" ht="25.5">
      <c r="A276" s="9" t="s">
        <v>221</v>
      </c>
      <c r="B276" s="10">
        <v>841</v>
      </c>
      <c r="C276" s="11" t="s">
        <v>27</v>
      </c>
      <c r="D276" s="11" t="s">
        <v>19</v>
      </c>
      <c r="E276" s="44" t="s">
        <v>180</v>
      </c>
      <c r="F276" s="11" t="s">
        <v>209</v>
      </c>
      <c r="G276" s="33">
        <f t="shared" si="124"/>
        <v>6256173</v>
      </c>
      <c r="H276" s="33">
        <f t="shared" si="124"/>
        <v>6256173</v>
      </c>
      <c r="I276" s="33">
        <f t="shared" si="124"/>
        <v>6256173</v>
      </c>
      <c r="J276" s="36">
        <f t="shared" si="124"/>
        <v>6281121</v>
      </c>
      <c r="K276" s="36">
        <f t="shared" si="124"/>
        <v>6281121</v>
      </c>
      <c r="L276" s="36">
        <f t="shared" si="124"/>
        <v>6281121</v>
      </c>
      <c r="M276" s="36">
        <f t="shared" si="124"/>
        <v>6281121</v>
      </c>
      <c r="N276" s="36">
        <f t="shared" si="124"/>
        <v>6281121</v>
      </c>
      <c r="O276" s="82">
        <f t="shared" si="102"/>
        <v>0</v>
      </c>
      <c r="P276" s="36">
        <f t="shared" si="124"/>
        <v>6281121</v>
      </c>
      <c r="Q276" s="100">
        <f t="shared" si="103"/>
        <v>100</v>
      </c>
    </row>
    <row r="277" spans="1:17" ht="12.75">
      <c r="A277" s="9" t="s">
        <v>207</v>
      </c>
      <c r="B277" s="10">
        <v>841</v>
      </c>
      <c r="C277" s="11" t="s">
        <v>27</v>
      </c>
      <c r="D277" s="11" t="s">
        <v>19</v>
      </c>
      <c r="E277" s="44" t="s">
        <v>180</v>
      </c>
      <c r="F277" s="11" t="s">
        <v>210</v>
      </c>
      <c r="G277" s="33">
        <f t="shared" si="124"/>
        <v>6256173</v>
      </c>
      <c r="H277" s="33">
        <f t="shared" si="124"/>
        <v>6256173</v>
      </c>
      <c r="I277" s="33">
        <f t="shared" si="124"/>
        <v>6256173</v>
      </c>
      <c r="J277" s="36">
        <f t="shared" si="124"/>
        <v>6281121</v>
      </c>
      <c r="K277" s="36">
        <f t="shared" si="124"/>
        <v>6281121</v>
      </c>
      <c r="L277" s="36">
        <f t="shared" si="124"/>
        <v>6281121</v>
      </c>
      <c r="M277" s="36">
        <f t="shared" si="124"/>
        <v>6281121</v>
      </c>
      <c r="N277" s="36">
        <f t="shared" si="124"/>
        <v>6281121</v>
      </c>
      <c r="O277" s="82">
        <f t="shared" si="102"/>
        <v>0</v>
      </c>
      <c r="P277" s="36">
        <f t="shared" si="124"/>
        <v>6281121</v>
      </c>
      <c r="Q277" s="100">
        <f t="shared" si="103"/>
        <v>100</v>
      </c>
    </row>
    <row r="278" spans="1:17" ht="51">
      <c r="A278" s="9" t="s">
        <v>237</v>
      </c>
      <c r="B278" s="10">
        <v>841</v>
      </c>
      <c r="C278" s="11" t="s">
        <v>27</v>
      </c>
      <c r="D278" s="11" t="s">
        <v>19</v>
      </c>
      <c r="E278" s="44" t="s">
        <v>180</v>
      </c>
      <c r="F278" s="11" t="s">
        <v>238</v>
      </c>
      <c r="G278" s="33">
        <v>6256173</v>
      </c>
      <c r="H278" s="33">
        <v>6256173</v>
      </c>
      <c r="I278" s="33">
        <v>6256173</v>
      </c>
      <c r="J278" s="36">
        <v>6281121</v>
      </c>
      <c r="K278" s="36">
        <v>6281121</v>
      </c>
      <c r="L278" s="36">
        <v>6281121</v>
      </c>
      <c r="M278" s="36">
        <v>6281121</v>
      </c>
      <c r="N278" s="36">
        <v>6281121</v>
      </c>
      <c r="O278" s="82">
        <f t="shared" si="102"/>
        <v>0</v>
      </c>
      <c r="P278" s="36">
        <v>6281121</v>
      </c>
      <c r="Q278" s="100">
        <f t="shared" si="103"/>
        <v>100</v>
      </c>
    </row>
    <row r="279" spans="1:17" ht="38.25">
      <c r="A279" s="13" t="s">
        <v>40</v>
      </c>
      <c r="B279" s="10">
        <v>841</v>
      </c>
      <c r="C279" s="7">
        <v>10</v>
      </c>
      <c r="D279" s="8" t="s">
        <v>19</v>
      </c>
      <c r="E279" s="30" t="s">
        <v>182</v>
      </c>
      <c r="F279" s="8"/>
      <c r="G279" s="33">
        <f aca="true" t="shared" si="125" ref="G279:P279">G280</f>
        <v>262846.4</v>
      </c>
      <c r="H279" s="33">
        <f t="shared" si="125"/>
        <v>262846.4</v>
      </c>
      <c r="I279" s="33">
        <f t="shared" si="125"/>
        <v>262846.4</v>
      </c>
      <c r="J279" s="36">
        <f t="shared" si="125"/>
        <v>262846.4</v>
      </c>
      <c r="K279" s="36">
        <f t="shared" si="125"/>
        <v>261605.28</v>
      </c>
      <c r="L279" s="36">
        <f t="shared" si="125"/>
        <v>261605.28</v>
      </c>
      <c r="M279" s="36">
        <f t="shared" si="125"/>
        <v>343356.93</v>
      </c>
      <c r="N279" s="36">
        <f t="shared" si="125"/>
        <v>392407.92</v>
      </c>
      <c r="O279" s="82">
        <f t="shared" si="102"/>
        <v>49050.98999999999</v>
      </c>
      <c r="P279" s="36">
        <f t="shared" si="125"/>
        <v>378149.26</v>
      </c>
      <c r="Q279" s="100">
        <f t="shared" si="103"/>
        <v>96.3663679367124</v>
      </c>
    </row>
    <row r="280" spans="1:17" ht="25.5">
      <c r="A280" s="9" t="s">
        <v>70</v>
      </c>
      <c r="B280" s="10">
        <v>841</v>
      </c>
      <c r="C280" s="7">
        <v>10</v>
      </c>
      <c r="D280" s="8" t="s">
        <v>19</v>
      </c>
      <c r="E280" s="30" t="s">
        <v>182</v>
      </c>
      <c r="F280" s="8" t="s">
        <v>69</v>
      </c>
      <c r="G280" s="33">
        <f aca="true" t="shared" si="126" ref="G280:L280">G282</f>
        <v>262846.4</v>
      </c>
      <c r="H280" s="33">
        <f t="shared" si="126"/>
        <v>262846.4</v>
      </c>
      <c r="I280" s="33">
        <f t="shared" si="126"/>
        <v>262846.4</v>
      </c>
      <c r="J280" s="36">
        <f t="shared" si="126"/>
        <v>262846.4</v>
      </c>
      <c r="K280" s="36">
        <f t="shared" si="126"/>
        <v>261605.28</v>
      </c>
      <c r="L280" s="36">
        <f t="shared" si="126"/>
        <v>261605.28</v>
      </c>
      <c r="M280" s="36">
        <f>M282</f>
        <v>343356.93</v>
      </c>
      <c r="N280" s="36">
        <f>N282</f>
        <v>392407.92</v>
      </c>
      <c r="O280" s="82">
        <f t="shared" si="102"/>
        <v>49050.98999999999</v>
      </c>
      <c r="P280" s="36">
        <f>P282</f>
        <v>378149.26</v>
      </c>
      <c r="Q280" s="100">
        <f t="shared" si="103"/>
        <v>96.3663679367124</v>
      </c>
    </row>
    <row r="281" spans="1:17" ht="25.5">
      <c r="A281" s="9" t="s">
        <v>138</v>
      </c>
      <c r="B281" s="10">
        <v>841</v>
      </c>
      <c r="C281" s="7">
        <v>10</v>
      </c>
      <c r="D281" s="8" t="s">
        <v>19</v>
      </c>
      <c r="E281" s="30" t="s">
        <v>182</v>
      </c>
      <c r="F281" s="8" t="s">
        <v>137</v>
      </c>
      <c r="G281" s="33">
        <f aca="true" t="shared" si="127" ref="G281:P281">G282</f>
        <v>262846.4</v>
      </c>
      <c r="H281" s="33">
        <f t="shared" si="127"/>
        <v>262846.4</v>
      </c>
      <c r="I281" s="33">
        <f t="shared" si="127"/>
        <v>262846.4</v>
      </c>
      <c r="J281" s="36">
        <f t="shared" si="127"/>
        <v>262846.4</v>
      </c>
      <c r="K281" s="36">
        <f t="shared" si="127"/>
        <v>261605.28</v>
      </c>
      <c r="L281" s="36">
        <f t="shared" si="127"/>
        <v>261605.28</v>
      </c>
      <c r="M281" s="36">
        <f t="shared" si="127"/>
        <v>343356.93</v>
      </c>
      <c r="N281" s="36">
        <f t="shared" si="127"/>
        <v>392407.92</v>
      </c>
      <c r="O281" s="82">
        <f t="shared" si="102"/>
        <v>49050.98999999999</v>
      </c>
      <c r="P281" s="36">
        <f t="shared" si="127"/>
        <v>378149.26</v>
      </c>
      <c r="Q281" s="100">
        <f t="shared" si="103"/>
        <v>96.3663679367124</v>
      </c>
    </row>
    <row r="282" spans="1:17" ht="38.25">
      <c r="A282" s="9" t="s">
        <v>139</v>
      </c>
      <c r="B282" s="10">
        <v>841</v>
      </c>
      <c r="C282" s="7">
        <v>10</v>
      </c>
      <c r="D282" s="8" t="s">
        <v>19</v>
      </c>
      <c r="E282" s="30" t="s">
        <v>182</v>
      </c>
      <c r="F282" s="8" t="s">
        <v>79</v>
      </c>
      <c r="G282" s="33">
        <v>262846.4</v>
      </c>
      <c r="H282" s="33">
        <v>262846.4</v>
      </c>
      <c r="I282" s="33">
        <v>262846.4</v>
      </c>
      <c r="J282" s="36">
        <v>262846.4</v>
      </c>
      <c r="K282" s="36">
        <v>261605.28</v>
      </c>
      <c r="L282" s="36">
        <v>261605.28</v>
      </c>
      <c r="M282" s="36">
        <v>343356.93</v>
      </c>
      <c r="N282" s="36">
        <v>392407.92</v>
      </c>
      <c r="O282" s="82">
        <f t="shared" si="102"/>
        <v>49050.98999999999</v>
      </c>
      <c r="P282" s="36">
        <v>378149.26</v>
      </c>
      <c r="Q282" s="100">
        <f t="shared" si="103"/>
        <v>96.3663679367124</v>
      </c>
    </row>
    <row r="283" spans="1:17" ht="12.75">
      <c r="A283" s="26" t="s">
        <v>36</v>
      </c>
      <c r="B283" s="5">
        <v>841</v>
      </c>
      <c r="C283" s="6" t="s">
        <v>27</v>
      </c>
      <c r="D283" s="6" t="s">
        <v>21</v>
      </c>
      <c r="E283" s="35"/>
      <c r="F283" s="6"/>
      <c r="G283" s="32">
        <f>G284+G296+G292</f>
        <v>1067072</v>
      </c>
      <c r="H283" s="32">
        <f>H284+H296+H292</f>
        <v>1067072</v>
      </c>
      <c r="I283" s="32">
        <f>I284+I296+I292</f>
        <v>1067072</v>
      </c>
      <c r="J283" s="87">
        <f>J284+J296+J292+J305</f>
        <v>1124572</v>
      </c>
      <c r="K283" s="87">
        <f>K284+K296+K292+K305</f>
        <v>1124572</v>
      </c>
      <c r="L283" s="87">
        <f>L284+L296+L292+L305</f>
        <v>1124572</v>
      </c>
      <c r="M283" s="87">
        <f>M284+M296+M292+M305</f>
        <v>1124572</v>
      </c>
      <c r="N283" s="87">
        <f>N284+N296+N292+N305</f>
        <v>1113072</v>
      </c>
      <c r="O283" s="82">
        <f t="shared" si="102"/>
        <v>-11500</v>
      </c>
      <c r="P283" s="87">
        <f>P284+P296+P292+P305</f>
        <v>1113072</v>
      </c>
      <c r="Q283" s="100">
        <f t="shared" si="103"/>
        <v>100</v>
      </c>
    </row>
    <row r="284" spans="1:17" ht="38.25">
      <c r="A284" s="20" t="s">
        <v>51</v>
      </c>
      <c r="B284" s="7">
        <v>841</v>
      </c>
      <c r="C284" s="8" t="s">
        <v>27</v>
      </c>
      <c r="D284" s="8" t="s">
        <v>21</v>
      </c>
      <c r="E284" s="30" t="s">
        <v>164</v>
      </c>
      <c r="F284" s="8"/>
      <c r="G284" s="33">
        <f aca="true" t="shared" si="128" ref="G284:L284">G285+G289</f>
        <v>450888</v>
      </c>
      <c r="H284" s="33">
        <f t="shared" si="128"/>
        <v>450888</v>
      </c>
      <c r="I284" s="33">
        <f t="shared" si="128"/>
        <v>450888</v>
      </c>
      <c r="J284" s="36">
        <f t="shared" si="128"/>
        <v>450888</v>
      </c>
      <c r="K284" s="36">
        <f t="shared" si="128"/>
        <v>450888</v>
      </c>
      <c r="L284" s="36">
        <f t="shared" si="128"/>
        <v>450888</v>
      </c>
      <c r="M284" s="36">
        <f>M285+M289</f>
        <v>450888</v>
      </c>
      <c r="N284" s="36">
        <f>N285+N289</f>
        <v>450888</v>
      </c>
      <c r="O284" s="82">
        <f t="shared" si="102"/>
        <v>0</v>
      </c>
      <c r="P284" s="36">
        <f>P285+P289</f>
        <v>450888</v>
      </c>
      <c r="Q284" s="100">
        <f t="shared" si="103"/>
        <v>100</v>
      </c>
    </row>
    <row r="285" spans="1:17" ht="40.5" customHeight="1">
      <c r="A285" s="9" t="s">
        <v>84</v>
      </c>
      <c r="B285" s="7">
        <v>841</v>
      </c>
      <c r="C285" s="8" t="s">
        <v>27</v>
      </c>
      <c r="D285" s="8" t="s">
        <v>21</v>
      </c>
      <c r="E285" s="30" t="s">
        <v>164</v>
      </c>
      <c r="F285" s="8" t="s">
        <v>56</v>
      </c>
      <c r="G285" s="33">
        <f aca="true" t="shared" si="129" ref="G285:P285">G286</f>
        <v>445888</v>
      </c>
      <c r="H285" s="33">
        <f t="shared" si="129"/>
        <v>445888</v>
      </c>
      <c r="I285" s="33">
        <f t="shared" si="129"/>
        <v>445888</v>
      </c>
      <c r="J285" s="36">
        <f t="shared" si="129"/>
        <v>445888</v>
      </c>
      <c r="K285" s="36">
        <f t="shared" si="129"/>
        <v>445888</v>
      </c>
      <c r="L285" s="36">
        <f t="shared" si="129"/>
        <v>445888</v>
      </c>
      <c r="M285" s="36">
        <f t="shared" si="129"/>
        <v>445888</v>
      </c>
      <c r="N285" s="36">
        <f t="shared" si="129"/>
        <v>445888</v>
      </c>
      <c r="O285" s="82">
        <f t="shared" si="102"/>
        <v>0</v>
      </c>
      <c r="P285" s="36">
        <f t="shared" si="129"/>
        <v>445888</v>
      </c>
      <c r="Q285" s="100">
        <f t="shared" si="103"/>
        <v>100</v>
      </c>
    </row>
    <row r="286" spans="1:17" ht="25.5">
      <c r="A286" s="9" t="s">
        <v>85</v>
      </c>
      <c r="B286" s="7">
        <v>841</v>
      </c>
      <c r="C286" s="8" t="s">
        <v>27</v>
      </c>
      <c r="D286" s="8" t="s">
        <v>21</v>
      </c>
      <c r="E286" s="30" t="s">
        <v>164</v>
      </c>
      <c r="F286" s="8" t="s">
        <v>81</v>
      </c>
      <c r="G286" s="33">
        <f aca="true" t="shared" si="130" ref="G286:L286">G287+G288</f>
        <v>445888</v>
      </c>
      <c r="H286" s="33">
        <f t="shared" si="130"/>
        <v>445888</v>
      </c>
      <c r="I286" s="33">
        <f t="shared" si="130"/>
        <v>445888</v>
      </c>
      <c r="J286" s="36">
        <f t="shared" si="130"/>
        <v>445888</v>
      </c>
      <c r="K286" s="36">
        <f t="shared" si="130"/>
        <v>445888</v>
      </c>
      <c r="L286" s="36">
        <f t="shared" si="130"/>
        <v>445888</v>
      </c>
      <c r="M286" s="36">
        <f>M287+M288</f>
        <v>445888</v>
      </c>
      <c r="N286" s="36">
        <f>N287+N288</f>
        <v>445888</v>
      </c>
      <c r="O286" s="82">
        <f t="shared" si="102"/>
        <v>0</v>
      </c>
      <c r="P286" s="36">
        <f>P287+P288</f>
        <v>445888</v>
      </c>
      <c r="Q286" s="100">
        <f t="shared" si="103"/>
        <v>100</v>
      </c>
    </row>
    <row r="287" spans="1:17" ht="12.75">
      <c r="A287" s="9" t="s">
        <v>200</v>
      </c>
      <c r="B287" s="7">
        <v>841</v>
      </c>
      <c r="C287" s="8" t="s">
        <v>27</v>
      </c>
      <c r="D287" s="8" t="s">
        <v>21</v>
      </c>
      <c r="E287" s="30" t="s">
        <v>164</v>
      </c>
      <c r="F287" s="8" t="s">
        <v>130</v>
      </c>
      <c r="G287" s="33">
        <v>346304</v>
      </c>
      <c r="H287" s="33">
        <v>346304</v>
      </c>
      <c r="I287" s="33">
        <v>346304</v>
      </c>
      <c r="J287" s="36">
        <v>346304</v>
      </c>
      <c r="K287" s="36">
        <v>346304</v>
      </c>
      <c r="L287" s="36">
        <v>346304</v>
      </c>
      <c r="M287" s="36">
        <v>346304</v>
      </c>
      <c r="N287" s="36">
        <v>346304</v>
      </c>
      <c r="O287" s="82">
        <f t="shared" si="102"/>
        <v>0</v>
      </c>
      <c r="P287" s="36">
        <v>346304</v>
      </c>
      <c r="Q287" s="100">
        <f t="shared" si="103"/>
        <v>100</v>
      </c>
    </row>
    <row r="288" spans="1:17" ht="41.25" customHeight="1">
      <c r="A288" s="9" t="s">
        <v>201</v>
      </c>
      <c r="B288" s="7">
        <v>841</v>
      </c>
      <c r="C288" s="8" t="s">
        <v>27</v>
      </c>
      <c r="D288" s="8" t="s">
        <v>21</v>
      </c>
      <c r="E288" s="30" t="s">
        <v>164</v>
      </c>
      <c r="F288" s="8" t="s">
        <v>199</v>
      </c>
      <c r="G288" s="33">
        <v>99584</v>
      </c>
      <c r="H288" s="33">
        <v>99584</v>
      </c>
      <c r="I288" s="33">
        <v>99584</v>
      </c>
      <c r="J288" s="36">
        <v>99584</v>
      </c>
      <c r="K288" s="36">
        <v>99584</v>
      </c>
      <c r="L288" s="36">
        <v>99584</v>
      </c>
      <c r="M288" s="36">
        <v>99584</v>
      </c>
      <c r="N288" s="36">
        <v>99584</v>
      </c>
      <c r="O288" s="82">
        <f t="shared" si="102"/>
        <v>0</v>
      </c>
      <c r="P288" s="36">
        <v>99584</v>
      </c>
      <c r="Q288" s="100">
        <f t="shared" si="103"/>
        <v>100</v>
      </c>
    </row>
    <row r="289" spans="1:17" ht="25.5">
      <c r="A289" s="9" t="s">
        <v>203</v>
      </c>
      <c r="B289" s="7">
        <v>841</v>
      </c>
      <c r="C289" s="8" t="s">
        <v>27</v>
      </c>
      <c r="D289" s="8" t="s">
        <v>21</v>
      </c>
      <c r="E289" s="30" t="s">
        <v>164</v>
      </c>
      <c r="F289" s="8" t="s">
        <v>57</v>
      </c>
      <c r="G289" s="33">
        <f aca="true" t="shared" si="131" ref="G289:P290">G290</f>
        <v>5000</v>
      </c>
      <c r="H289" s="33">
        <f t="shared" si="131"/>
        <v>5000</v>
      </c>
      <c r="I289" s="33">
        <f t="shared" si="131"/>
        <v>5000</v>
      </c>
      <c r="J289" s="36">
        <f t="shared" si="131"/>
        <v>5000</v>
      </c>
      <c r="K289" s="36">
        <f t="shared" si="131"/>
        <v>5000</v>
      </c>
      <c r="L289" s="36">
        <f t="shared" si="131"/>
        <v>5000</v>
      </c>
      <c r="M289" s="36">
        <f t="shared" si="131"/>
        <v>5000</v>
      </c>
      <c r="N289" s="36">
        <f t="shared" si="131"/>
        <v>5000</v>
      </c>
      <c r="O289" s="82">
        <f t="shared" si="102"/>
        <v>0</v>
      </c>
      <c r="P289" s="36">
        <f t="shared" si="131"/>
        <v>5000</v>
      </c>
      <c r="Q289" s="100">
        <f t="shared" si="103"/>
        <v>100</v>
      </c>
    </row>
    <row r="290" spans="1:17" ht="25.5">
      <c r="A290" s="9" t="s">
        <v>204</v>
      </c>
      <c r="B290" s="7">
        <v>841</v>
      </c>
      <c r="C290" s="8" t="s">
        <v>27</v>
      </c>
      <c r="D290" s="8" t="s">
        <v>21</v>
      </c>
      <c r="E290" s="30" t="s">
        <v>164</v>
      </c>
      <c r="F290" s="8" t="s">
        <v>63</v>
      </c>
      <c r="G290" s="33">
        <f t="shared" si="131"/>
        <v>5000</v>
      </c>
      <c r="H290" s="33">
        <f t="shared" si="131"/>
        <v>5000</v>
      </c>
      <c r="I290" s="33">
        <f t="shared" si="131"/>
        <v>5000</v>
      </c>
      <c r="J290" s="36">
        <f t="shared" si="131"/>
        <v>5000</v>
      </c>
      <c r="K290" s="36">
        <f t="shared" si="131"/>
        <v>5000</v>
      </c>
      <c r="L290" s="36">
        <f t="shared" si="131"/>
        <v>5000</v>
      </c>
      <c r="M290" s="36">
        <f t="shared" si="131"/>
        <v>5000</v>
      </c>
      <c r="N290" s="36">
        <f t="shared" si="131"/>
        <v>5000</v>
      </c>
      <c r="O290" s="82">
        <f t="shared" si="102"/>
        <v>0</v>
      </c>
      <c r="P290" s="36">
        <f t="shared" si="131"/>
        <v>5000</v>
      </c>
      <c r="Q290" s="100">
        <f t="shared" si="103"/>
        <v>100</v>
      </c>
    </row>
    <row r="291" spans="1:17" ht="25.5">
      <c r="A291" s="9" t="s">
        <v>132</v>
      </c>
      <c r="B291" s="7">
        <v>841</v>
      </c>
      <c r="C291" s="8" t="s">
        <v>27</v>
      </c>
      <c r="D291" s="8" t="s">
        <v>21</v>
      </c>
      <c r="E291" s="30" t="s">
        <v>164</v>
      </c>
      <c r="F291" s="8" t="s">
        <v>131</v>
      </c>
      <c r="G291" s="33">
        <v>5000</v>
      </c>
      <c r="H291" s="33">
        <v>5000</v>
      </c>
      <c r="I291" s="33">
        <v>5000</v>
      </c>
      <c r="J291" s="36">
        <v>5000</v>
      </c>
      <c r="K291" s="36">
        <v>5000</v>
      </c>
      <c r="L291" s="36">
        <v>5000</v>
      </c>
      <c r="M291" s="36">
        <v>5000</v>
      </c>
      <c r="N291" s="36">
        <v>5000</v>
      </c>
      <c r="O291" s="82">
        <f t="shared" si="102"/>
        <v>0</v>
      </c>
      <c r="P291" s="36">
        <v>5000</v>
      </c>
      <c r="Q291" s="100">
        <f t="shared" si="103"/>
        <v>100</v>
      </c>
    </row>
    <row r="292" spans="1:17" ht="25.5">
      <c r="A292" s="9" t="s">
        <v>150</v>
      </c>
      <c r="B292" s="7">
        <v>841</v>
      </c>
      <c r="C292" s="8" t="s">
        <v>27</v>
      </c>
      <c r="D292" s="8" t="s">
        <v>21</v>
      </c>
      <c r="E292" s="30" t="s">
        <v>183</v>
      </c>
      <c r="F292" s="8"/>
      <c r="G292" s="33">
        <f aca="true" t="shared" si="132" ref="G292:P294">G293</f>
        <v>15000</v>
      </c>
      <c r="H292" s="33">
        <f t="shared" si="132"/>
        <v>15000</v>
      </c>
      <c r="I292" s="33">
        <f t="shared" si="132"/>
        <v>15000</v>
      </c>
      <c r="J292" s="36">
        <f t="shared" si="132"/>
        <v>15000</v>
      </c>
      <c r="K292" s="36">
        <f t="shared" si="132"/>
        <v>15000</v>
      </c>
      <c r="L292" s="36">
        <f t="shared" si="132"/>
        <v>15000</v>
      </c>
      <c r="M292" s="36">
        <f t="shared" si="132"/>
        <v>15000</v>
      </c>
      <c r="N292" s="36">
        <f t="shared" si="132"/>
        <v>15000</v>
      </c>
      <c r="O292" s="82">
        <f t="shared" si="102"/>
        <v>0</v>
      </c>
      <c r="P292" s="36">
        <f t="shared" si="132"/>
        <v>15000</v>
      </c>
      <c r="Q292" s="100">
        <f t="shared" si="103"/>
        <v>100</v>
      </c>
    </row>
    <row r="293" spans="1:17" ht="25.5">
      <c r="A293" s="9" t="s">
        <v>203</v>
      </c>
      <c r="B293" s="7">
        <v>841</v>
      </c>
      <c r="C293" s="8" t="s">
        <v>27</v>
      </c>
      <c r="D293" s="8" t="s">
        <v>21</v>
      </c>
      <c r="E293" s="30" t="s">
        <v>183</v>
      </c>
      <c r="F293" s="8" t="s">
        <v>57</v>
      </c>
      <c r="G293" s="33">
        <f t="shared" si="132"/>
        <v>15000</v>
      </c>
      <c r="H293" s="33">
        <f t="shared" si="132"/>
        <v>15000</v>
      </c>
      <c r="I293" s="33">
        <f t="shared" si="132"/>
        <v>15000</v>
      </c>
      <c r="J293" s="36">
        <f t="shared" si="132"/>
        <v>15000</v>
      </c>
      <c r="K293" s="36">
        <f t="shared" si="132"/>
        <v>15000</v>
      </c>
      <c r="L293" s="36">
        <f t="shared" si="132"/>
        <v>15000</v>
      </c>
      <c r="M293" s="36">
        <f t="shared" si="132"/>
        <v>15000</v>
      </c>
      <c r="N293" s="36">
        <f t="shared" si="132"/>
        <v>15000</v>
      </c>
      <c r="O293" s="82">
        <f t="shared" si="102"/>
        <v>0</v>
      </c>
      <c r="P293" s="36">
        <f t="shared" si="132"/>
        <v>15000</v>
      </c>
      <c r="Q293" s="100">
        <f t="shared" si="103"/>
        <v>100</v>
      </c>
    </row>
    <row r="294" spans="1:17" ht="25.5">
      <c r="A294" s="9" t="s">
        <v>204</v>
      </c>
      <c r="B294" s="7">
        <v>841</v>
      </c>
      <c r="C294" s="8" t="s">
        <v>27</v>
      </c>
      <c r="D294" s="8" t="s">
        <v>21</v>
      </c>
      <c r="E294" s="30" t="s">
        <v>183</v>
      </c>
      <c r="F294" s="8" t="s">
        <v>63</v>
      </c>
      <c r="G294" s="33">
        <f t="shared" si="132"/>
        <v>15000</v>
      </c>
      <c r="H294" s="33">
        <f t="shared" si="132"/>
        <v>15000</v>
      </c>
      <c r="I294" s="33">
        <f t="shared" si="132"/>
        <v>15000</v>
      </c>
      <c r="J294" s="36">
        <f t="shared" si="132"/>
        <v>15000</v>
      </c>
      <c r="K294" s="36">
        <f t="shared" si="132"/>
        <v>15000</v>
      </c>
      <c r="L294" s="36">
        <f t="shared" si="132"/>
        <v>15000</v>
      </c>
      <c r="M294" s="36">
        <f t="shared" si="132"/>
        <v>15000</v>
      </c>
      <c r="N294" s="36">
        <f t="shared" si="132"/>
        <v>15000</v>
      </c>
      <c r="O294" s="82">
        <f t="shared" si="102"/>
        <v>0</v>
      </c>
      <c r="P294" s="36">
        <f t="shared" si="132"/>
        <v>15000</v>
      </c>
      <c r="Q294" s="100">
        <f t="shared" si="103"/>
        <v>100</v>
      </c>
    </row>
    <row r="295" spans="1:17" ht="25.5">
      <c r="A295" s="9" t="s">
        <v>132</v>
      </c>
      <c r="B295" s="7">
        <v>841</v>
      </c>
      <c r="C295" s="8" t="s">
        <v>27</v>
      </c>
      <c r="D295" s="8" t="s">
        <v>21</v>
      </c>
      <c r="E295" s="30" t="s">
        <v>183</v>
      </c>
      <c r="F295" s="8" t="s">
        <v>131</v>
      </c>
      <c r="G295" s="33">
        <v>15000</v>
      </c>
      <c r="H295" s="33">
        <v>15000</v>
      </c>
      <c r="I295" s="33">
        <v>15000</v>
      </c>
      <c r="J295" s="36">
        <v>15000</v>
      </c>
      <c r="K295" s="36">
        <v>15000</v>
      </c>
      <c r="L295" s="36">
        <v>15000</v>
      </c>
      <c r="M295" s="36">
        <v>15000</v>
      </c>
      <c r="N295" s="36">
        <v>15000</v>
      </c>
      <c r="O295" s="82">
        <f t="shared" si="102"/>
        <v>0</v>
      </c>
      <c r="P295" s="36">
        <v>15000</v>
      </c>
      <c r="Q295" s="100">
        <f t="shared" si="103"/>
        <v>100</v>
      </c>
    </row>
    <row r="296" spans="1:17" ht="76.5">
      <c r="A296" s="40" t="s">
        <v>94</v>
      </c>
      <c r="B296" s="10">
        <v>841</v>
      </c>
      <c r="C296" s="8" t="s">
        <v>27</v>
      </c>
      <c r="D296" s="8" t="s">
        <v>21</v>
      </c>
      <c r="E296" s="30" t="s">
        <v>179</v>
      </c>
      <c r="F296" s="8"/>
      <c r="G296" s="33">
        <f aca="true" t="shared" si="133" ref="G296:L296">G297+G302</f>
        <v>601184</v>
      </c>
      <c r="H296" s="33">
        <f t="shared" si="133"/>
        <v>601184</v>
      </c>
      <c r="I296" s="33">
        <f t="shared" si="133"/>
        <v>601184</v>
      </c>
      <c r="J296" s="36">
        <f t="shared" si="133"/>
        <v>601184</v>
      </c>
      <c r="K296" s="36">
        <f t="shared" si="133"/>
        <v>601184.0000000001</v>
      </c>
      <c r="L296" s="36">
        <f t="shared" si="133"/>
        <v>601184.0000000001</v>
      </c>
      <c r="M296" s="36">
        <f>M297+M302</f>
        <v>601184</v>
      </c>
      <c r="N296" s="36">
        <f>N297+N302</f>
        <v>601184</v>
      </c>
      <c r="O296" s="82">
        <f t="shared" si="102"/>
        <v>0</v>
      </c>
      <c r="P296" s="36">
        <f>P297+P302</f>
        <v>601184</v>
      </c>
      <c r="Q296" s="100">
        <f t="shared" si="103"/>
        <v>100</v>
      </c>
    </row>
    <row r="297" spans="1:17" ht="36.75" customHeight="1">
      <c r="A297" s="9" t="s">
        <v>84</v>
      </c>
      <c r="B297" s="7">
        <v>841</v>
      </c>
      <c r="C297" s="8" t="s">
        <v>27</v>
      </c>
      <c r="D297" s="8" t="s">
        <v>21</v>
      </c>
      <c r="E297" s="30" t="s">
        <v>179</v>
      </c>
      <c r="F297" s="8" t="s">
        <v>56</v>
      </c>
      <c r="G297" s="33">
        <f aca="true" t="shared" si="134" ref="G297:P297">G298</f>
        <v>578129</v>
      </c>
      <c r="H297" s="33">
        <f t="shared" si="134"/>
        <v>578129</v>
      </c>
      <c r="I297" s="33">
        <f t="shared" si="134"/>
        <v>578129</v>
      </c>
      <c r="J297" s="36">
        <f t="shared" si="134"/>
        <v>577991</v>
      </c>
      <c r="K297" s="36">
        <f t="shared" si="134"/>
        <v>577919.0000000001</v>
      </c>
      <c r="L297" s="36">
        <f t="shared" si="134"/>
        <v>577919.0000000001</v>
      </c>
      <c r="M297" s="36">
        <f t="shared" si="134"/>
        <v>577919</v>
      </c>
      <c r="N297" s="36">
        <f t="shared" si="134"/>
        <v>584175</v>
      </c>
      <c r="O297" s="82">
        <f t="shared" si="102"/>
        <v>6256</v>
      </c>
      <c r="P297" s="36">
        <f t="shared" si="134"/>
        <v>584175</v>
      </c>
      <c r="Q297" s="100">
        <f t="shared" si="103"/>
        <v>100</v>
      </c>
    </row>
    <row r="298" spans="1:17" ht="25.5">
      <c r="A298" s="9" t="s">
        <v>85</v>
      </c>
      <c r="B298" s="7">
        <v>841</v>
      </c>
      <c r="C298" s="8" t="s">
        <v>27</v>
      </c>
      <c r="D298" s="8" t="s">
        <v>21</v>
      </c>
      <c r="E298" s="30" t="s">
        <v>179</v>
      </c>
      <c r="F298" s="8" t="s">
        <v>81</v>
      </c>
      <c r="G298" s="33">
        <f aca="true" t="shared" si="135" ref="G298:L298">G299+G301+G300</f>
        <v>578129</v>
      </c>
      <c r="H298" s="33">
        <f t="shared" si="135"/>
        <v>578129</v>
      </c>
      <c r="I298" s="33">
        <f t="shared" si="135"/>
        <v>578129</v>
      </c>
      <c r="J298" s="36">
        <f t="shared" si="135"/>
        <v>577991</v>
      </c>
      <c r="K298" s="36">
        <f t="shared" si="135"/>
        <v>577919.0000000001</v>
      </c>
      <c r="L298" s="36">
        <f t="shared" si="135"/>
        <v>577919.0000000001</v>
      </c>
      <c r="M298" s="36">
        <f>M299+M301+M300</f>
        <v>577919</v>
      </c>
      <c r="N298" s="36">
        <f>N299+N301+N300</f>
        <v>584175</v>
      </c>
      <c r="O298" s="82">
        <f t="shared" si="102"/>
        <v>6256</v>
      </c>
      <c r="P298" s="36">
        <f>P299+P301+P300</f>
        <v>584175</v>
      </c>
      <c r="Q298" s="100">
        <f t="shared" si="103"/>
        <v>100</v>
      </c>
    </row>
    <row r="299" spans="1:17" ht="12.75">
      <c r="A299" s="9" t="s">
        <v>200</v>
      </c>
      <c r="B299" s="7">
        <v>841</v>
      </c>
      <c r="C299" s="8" t="s">
        <v>27</v>
      </c>
      <c r="D299" s="8" t="s">
        <v>21</v>
      </c>
      <c r="E299" s="30" t="s">
        <v>179</v>
      </c>
      <c r="F299" s="8" t="s">
        <v>130</v>
      </c>
      <c r="G299" s="33">
        <v>431266</v>
      </c>
      <c r="H299" s="33">
        <v>431266</v>
      </c>
      <c r="I299" s="33">
        <v>431266</v>
      </c>
      <c r="J299" s="36">
        <v>431266</v>
      </c>
      <c r="K299" s="36">
        <v>431266</v>
      </c>
      <c r="L299" s="36">
        <v>431266</v>
      </c>
      <c r="M299" s="36">
        <v>439177.23</v>
      </c>
      <c r="N299" s="36">
        <v>447775.54</v>
      </c>
      <c r="O299" s="82">
        <f t="shared" si="102"/>
        <v>8598.309999999998</v>
      </c>
      <c r="P299" s="36">
        <v>447775.54</v>
      </c>
      <c r="Q299" s="100">
        <f t="shared" si="103"/>
        <v>100</v>
      </c>
    </row>
    <row r="300" spans="1:17" ht="25.5">
      <c r="A300" s="9" t="s">
        <v>134</v>
      </c>
      <c r="B300" s="7">
        <v>841</v>
      </c>
      <c r="C300" s="8" t="s">
        <v>27</v>
      </c>
      <c r="D300" s="8" t="s">
        <v>21</v>
      </c>
      <c r="E300" s="30" t="s">
        <v>179</v>
      </c>
      <c r="F300" s="8" t="s">
        <v>133</v>
      </c>
      <c r="G300" s="33">
        <v>16000</v>
      </c>
      <c r="H300" s="33">
        <v>16000</v>
      </c>
      <c r="I300" s="33">
        <v>16000</v>
      </c>
      <c r="J300" s="36">
        <v>15862</v>
      </c>
      <c r="K300" s="36">
        <v>10703.18</v>
      </c>
      <c r="L300" s="36">
        <v>10703.18</v>
      </c>
      <c r="M300" s="36">
        <v>3785</v>
      </c>
      <c r="N300" s="36">
        <v>3785</v>
      </c>
      <c r="O300" s="82">
        <f aca="true" t="shared" si="136" ref="O300:O358">N300-M300</f>
        <v>0</v>
      </c>
      <c r="P300" s="36">
        <v>3785</v>
      </c>
      <c r="Q300" s="100">
        <f aca="true" t="shared" si="137" ref="Q300:Q358">P300/N300*100</f>
        <v>100</v>
      </c>
    </row>
    <row r="301" spans="1:17" ht="39.75" customHeight="1">
      <c r="A301" s="9" t="s">
        <v>201</v>
      </c>
      <c r="B301" s="7">
        <v>841</v>
      </c>
      <c r="C301" s="8" t="s">
        <v>27</v>
      </c>
      <c r="D301" s="8" t="s">
        <v>21</v>
      </c>
      <c r="E301" s="30" t="s">
        <v>179</v>
      </c>
      <c r="F301" s="8" t="s">
        <v>199</v>
      </c>
      <c r="G301" s="33">
        <v>130863</v>
      </c>
      <c r="H301" s="33">
        <v>130863</v>
      </c>
      <c r="I301" s="33">
        <v>130863</v>
      </c>
      <c r="J301" s="36">
        <v>130863</v>
      </c>
      <c r="K301" s="36">
        <v>135949.82</v>
      </c>
      <c r="L301" s="36">
        <v>135949.82</v>
      </c>
      <c r="M301" s="36">
        <v>134956.77</v>
      </c>
      <c r="N301" s="36">
        <v>132614.46</v>
      </c>
      <c r="O301" s="82">
        <f t="shared" si="136"/>
        <v>-2342.3099999999977</v>
      </c>
      <c r="P301" s="36">
        <v>132614.46</v>
      </c>
      <c r="Q301" s="100">
        <f t="shared" si="137"/>
        <v>100</v>
      </c>
    </row>
    <row r="302" spans="1:17" ht="25.5">
      <c r="A302" s="9" t="s">
        <v>203</v>
      </c>
      <c r="B302" s="7">
        <v>841</v>
      </c>
      <c r="C302" s="8" t="s">
        <v>27</v>
      </c>
      <c r="D302" s="8" t="s">
        <v>21</v>
      </c>
      <c r="E302" s="30" t="s">
        <v>179</v>
      </c>
      <c r="F302" s="8" t="s">
        <v>57</v>
      </c>
      <c r="G302" s="33">
        <f aca="true" t="shared" si="138" ref="G302:P303">G303</f>
        <v>23055</v>
      </c>
      <c r="H302" s="33">
        <f t="shared" si="138"/>
        <v>23055</v>
      </c>
      <c r="I302" s="33">
        <f t="shared" si="138"/>
        <v>23055</v>
      </c>
      <c r="J302" s="36">
        <f t="shared" si="138"/>
        <v>23193</v>
      </c>
      <c r="K302" s="36">
        <f t="shared" si="138"/>
        <v>23265</v>
      </c>
      <c r="L302" s="36">
        <f t="shared" si="138"/>
        <v>23265</v>
      </c>
      <c r="M302" s="36">
        <f t="shared" si="138"/>
        <v>23265</v>
      </c>
      <c r="N302" s="36">
        <f t="shared" si="138"/>
        <v>17009</v>
      </c>
      <c r="O302" s="82">
        <f t="shared" si="136"/>
        <v>-6256</v>
      </c>
      <c r="P302" s="36">
        <f t="shared" si="138"/>
        <v>17009</v>
      </c>
      <c r="Q302" s="100">
        <f t="shared" si="137"/>
        <v>100</v>
      </c>
    </row>
    <row r="303" spans="1:17" ht="25.5">
      <c r="A303" s="9" t="s">
        <v>204</v>
      </c>
      <c r="B303" s="7">
        <v>841</v>
      </c>
      <c r="C303" s="8" t="s">
        <v>27</v>
      </c>
      <c r="D303" s="8" t="s">
        <v>21</v>
      </c>
      <c r="E303" s="30" t="s">
        <v>179</v>
      </c>
      <c r="F303" s="8" t="s">
        <v>63</v>
      </c>
      <c r="G303" s="33">
        <f t="shared" si="138"/>
        <v>23055</v>
      </c>
      <c r="H303" s="33">
        <f t="shared" si="138"/>
        <v>23055</v>
      </c>
      <c r="I303" s="33">
        <f t="shared" si="138"/>
        <v>23055</v>
      </c>
      <c r="J303" s="36">
        <f t="shared" si="138"/>
        <v>23193</v>
      </c>
      <c r="K303" s="36">
        <f t="shared" si="138"/>
        <v>23265</v>
      </c>
      <c r="L303" s="36">
        <f t="shared" si="138"/>
        <v>23265</v>
      </c>
      <c r="M303" s="36">
        <f t="shared" si="138"/>
        <v>23265</v>
      </c>
      <c r="N303" s="36">
        <f t="shared" si="138"/>
        <v>17009</v>
      </c>
      <c r="O303" s="82">
        <f t="shared" si="136"/>
        <v>-6256</v>
      </c>
      <c r="P303" s="36">
        <f t="shared" si="138"/>
        <v>17009</v>
      </c>
      <c r="Q303" s="100">
        <f t="shared" si="137"/>
        <v>100</v>
      </c>
    </row>
    <row r="304" spans="1:17" ht="25.5">
      <c r="A304" s="9" t="s">
        <v>132</v>
      </c>
      <c r="B304" s="7">
        <v>841</v>
      </c>
      <c r="C304" s="8" t="s">
        <v>27</v>
      </c>
      <c r="D304" s="8" t="s">
        <v>21</v>
      </c>
      <c r="E304" s="30" t="s">
        <v>179</v>
      </c>
      <c r="F304" s="8" t="s">
        <v>131</v>
      </c>
      <c r="G304" s="33">
        <v>23055</v>
      </c>
      <c r="H304" s="33">
        <v>23055</v>
      </c>
      <c r="I304" s="33">
        <v>23055</v>
      </c>
      <c r="J304" s="36">
        <v>23193</v>
      </c>
      <c r="K304" s="36">
        <v>23265</v>
      </c>
      <c r="L304" s="36">
        <v>23265</v>
      </c>
      <c r="M304" s="36">
        <v>23265</v>
      </c>
      <c r="N304" s="36">
        <v>17009</v>
      </c>
      <c r="O304" s="82">
        <f t="shared" si="136"/>
        <v>-6256</v>
      </c>
      <c r="P304" s="36">
        <v>17009</v>
      </c>
      <c r="Q304" s="100">
        <f t="shared" si="137"/>
        <v>100</v>
      </c>
    </row>
    <row r="305" spans="1:17" ht="12.75">
      <c r="A305" s="9" t="s">
        <v>261</v>
      </c>
      <c r="B305" s="7">
        <v>841</v>
      </c>
      <c r="C305" s="8" t="s">
        <v>27</v>
      </c>
      <c r="D305" s="8" t="s">
        <v>21</v>
      </c>
      <c r="E305" s="30" t="s">
        <v>265</v>
      </c>
      <c r="F305" s="8"/>
      <c r="G305" s="33"/>
      <c r="H305" s="33"/>
      <c r="I305" s="33"/>
      <c r="J305" s="36">
        <f aca="true" t="shared" si="139" ref="J305:P307">J306</f>
        <v>57500</v>
      </c>
      <c r="K305" s="36">
        <f t="shared" si="139"/>
        <v>57500</v>
      </c>
      <c r="L305" s="36">
        <f t="shared" si="139"/>
        <v>57500</v>
      </c>
      <c r="M305" s="36">
        <f t="shared" si="139"/>
        <v>57500</v>
      </c>
      <c r="N305" s="36">
        <f t="shared" si="139"/>
        <v>46000</v>
      </c>
      <c r="O305" s="82">
        <f t="shared" si="136"/>
        <v>-11500</v>
      </c>
      <c r="P305" s="36">
        <f t="shared" si="139"/>
        <v>46000</v>
      </c>
      <c r="Q305" s="100">
        <f t="shared" si="137"/>
        <v>100</v>
      </c>
    </row>
    <row r="306" spans="1:17" ht="12.75">
      <c r="A306" s="9" t="s">
        <v>58</v>
      </c>
      <c r="B306" s="7">
        <v>841</v>
      </c>
      <c r="C306" s="8" t="s">
        <v>27</v>
      </c>
      <c r="D306" s="8" t="s">
        <v>21</v>
      </c>
      <c r="E306" s="30" t="s">
        <v>265</v>
      </c>
      <c r="F306" s="8" t="s">
        <v>266</v>
      </c>
      <c r="G306" s="33"/>
      <c r="H306" s="33"/>
      <c r="I306" s="33"/>
      <c r="J306" s="36">
        <f t="shared" si="139"/>
        <v>57500</v>
      </c>
      <c r="K306" s="36">
        <f t="shared" si="139"/>
        <v>57500</v>
      </c>
      <c r="L306" s="36">
        <f t="shared" si="139"/>
        <v>57500</v>
      </c>
      <c r="M306" s="36">
        <f t="shared" si="139"/>
        <v>57500</v>
      </c>
      <c r="N306" s="36">
        <f t="shared" si="139"/>
        <v>46000</v>
      </c>
      <c r="O306" s="82">
        <f t="shared" si="136"/>
        <v>-11500</v>
      </c>
      <c r="P306" s="36">
        <f t="shared" si="139"/>
        <v>46000</v>
      </c>
      <c r="Q306" s="100">
        <f t="shared" si="137"/>
        <v>100</v>
      </c>
    </row>
    <row r="307" spans="1:17" ht="12.75">
      <c r="A307" s="9" t="s">
        <v>261</v>
      </c>
      <c r="B307" s="7">
        <v>841</v>
      </c>
      <c r="C307" s="8" t="s">
        <v>27</v>
      </c>
      <c r="D307" s="8" t="s">
        <v>21</v>
      </c>
      <c r="E307" s="30" t="s">
        <v>265</v>
      </c>
      <c r="F307" s="8" t="s">
        <v>259</v>
      </c>
      <c r="G307" s="33"/>
      <c r="H307" s="33"/>
      <c r="I307" s="33"/>
      <c r="J307" s="36">
        <f t="shared" si="139"/>
        <v>57500</v>
      </c>
      <c r="K307" s="36">
        <f t="shared" si="139"/>
        <v>57500</v>
      </c>
      <c r="L307" s="36">
        <f t="shared" si="139"/>
        <v>57500</v>
      </c>
      <c r="M307" s="36">
        <f t="shared" si="139"/>
        <v>57500</v>
      </c>
      <c r="N307" s="36">
        <f t="shared" si="139"/>
        <v>46000</v>
      </c>
      <c r="O307" s="82">
        <f t="shared" si="136"/>
        <v>-11500</v>
      </c>
      <c r="P307" s="36">
        <f t="shared" si="139"/>
        <v>46000</v>
      </c>
      <c r="Q307" s="100">
        <f t="shared" si="137"/>
        <v>100</v>
      </c>
    </row>
    <row r="308" spans="1:17" ht="38.25">
      <c r="A308" s="9" t="s">
        <v>267</v>
      </c>
      <c r="B308" s="7">
        <v>841</v>
      </c>
      <c r="C308" s="8" t="s">
        <v>27</v>
      </c>
      <c r="D308" s="8" t="s">
        <v>21</v>
      </c>
      <c r="E308" s="30" t="s">
        <v>265</v>
      </c>
      <c r="F308" s="8" t="s">
        <v>260</v>
      </c>
      <c r="G308" s="33"/>
      <c r="H308" s="33"/>
      <c r="I308" s="33"/>
      <c r="J308" s="36">
        <v>57500</v>
      </c>
      <c r="K308" s="36">
        <v>57500</v>
      </c>
      <c r="L308" s="36">
        <v>57500</v>
      </c>
      <c r="M308" s="36">
        <v>57500</v>
      </c>
      <c r="N308" s="36">
        <v>46000</v>
      </c>
      <c r="O308" s="82">
        <f t="shared" si="136"/>
        <v>-11500</v>
      </c>
      <c r="P308" s="36">
        <v>46000</v>
      </c>
      <c r="Q308" s="100">
        <f t="shared" si="137"/>
        <v>100</v>
      </c>
    </row>
    <row r="309" spans="1:17" ht="12.75">
      <c r="A309" s="17" t="s">
        <v>43</v>
      </c>
      <c r="B309" s="5">
        <v>841</v>
      </c>
      <c r="C309" s="6" t="s">
        <v>34</v>
      </c>
      <c r="D309" s="6" t="s">
        <v>44</v>
      </c>
      <c r="E309" s="30"/>
      <c r="F309" s="6"/>
      <c r="G309" s="32">
        <f aca="true" t="shared" si="140" ref="G309:N309">+G315+G310</f>
        <v>1230000</v>
      </c>
      <c r="H309" s="32">
        <f t="shared" si="140"/>
        <v>1230000</v>
      </c>
      <c r="I309" s="32" t="e">
        <f t="shared" si="140"/>
        <v>#REF!</v>
      </c>
      <c r="J309" s="87" t="e">
        <f t="shared" si="140"/>
        <v>#REF!</v>
      </c>
      <c r="K309" s="87" t="e">
        <f t="shared" si="140"/>
        <v>#REF!</v>
      </c>
      <c r="L309" s="87" t="e">
        <f t="shared" si="140"/>
        <v>#REF!</v>
      </c>
      <c r="M309" s="87" t="e">
        <f t="shared" si="140"/>
        <v>#REF!</v>
      </c>
      <c r="N309" s="87">
        <f t="shared" si="140"/>
        <v>303422</v>
      </c>
      <c r="O309" s="82" t="e">
        <f t="shared" si="136"/>
        <v>#REF!</v>
      </c>
      <c r="P309" s="87">
        <f>+P315+P310</f>
        <v>303422</v>
      </c>
      <c r="Q309" s="100">
        <f t="shared" si="137"/>
        <v>100</v>
      </c>
    </row>
    <row r="310" spans="1:17" ht="12.75">
      <c r="A310" s="55" t="s">
        <v>249</v>
      </c>
      <c r="B310" s="76">
        <v>841</v>
      </c>
      <c r="C310" s="77" t="s">
        <v>34</v>
      </c>
      <c r="D310" s="77" t="s">
        <v>17</v>
      </c>
      <c r="E310" s="66"/>
      <c r="F310" s="77"/>
      <c r="G310" s="32">
        <f>G311</f>
        <v>920000</v>
      </c>
      <c r="H310" s="32">
        <f>H311</f>
        <v>920000</v>
      </c>
      <c r="I310" s="32" t="e">
        <f>I311+#REF!</f>
        <v>#REF!</v>
      </c>
      <c r="J310" s="87" t="e">
        <f>J311+#REF!</f>
        <v>#REF!</v>
      </c>
      <c r="K310" s="87" t="e">
        <f>K311+#REF!</f>
        <v>#REF!</v>
      </c>
      <c r="L310" s="87" t="e">
        <f>L311+#REF!</f>
        <v>#REF!</v>
      </c>
      <c r="M310" s="87" t="e">
        <f>M311+#REF!</f>
        <v>#REF!</v>
      </c>
      <c r="N310" s="87">
        <f>N311</f>
        <v>89594</v>
      </c>
      <c r="O310" s="87">
        <f>O311</f>
        <v>-10406</v>
      </c>
      <c r="P310" s="87">
        <f>P311</f>
        <v>89594</v>
      </c>
      <c r="Q310" s="100">
        <f t="shared" si="137"/>
        <v>100</v>
      </c>
    </row>
    <row r="311" spans="1:17" ht="25.5">
      <c r="A311" s="79" t="s">
        <v>247</v>
      </c>
      <c r="B311" s="7">
        <v>841</v>
      </c>
      <c r="C311" s="8" t="s">
        <v>34</v>
      </c>
      <c r="D311" s="8" t="s">
        <v>17</v>
      </c>
      <c r="E311" s="59" t="s">
        <v>248</v>
      </c>
      <c r="F311" s="58"/>
      <c r="G311" s="33">
        <f aca="true" t="shared" si="141" ref="G311:P313">G312</f>
        <v>920000</v>
      </c>
      <c r="H311" s="33">
        <f t="shared" si="141"/>
        <v>920000</v>
      </c>
      <c r="I311" s="33">
        <f t="shared" si="141"/>
        <v>1009594</v>
      </c>
      <c r="J311" s="36">
        <f t="shared" si="141"/>
        <v>1009594</v>
      </c>
      <c r="K311" s="36">
        <f t="shared" si="141"/>
        <v>1009594</v>
      </c>
      <c r="L311" s="36">
        <f t="shared" si="141"/>
        <v>100000</v>
      </c>
      <c r="M311" s="36">
        <f t="shared" si="141"/>
        <v>100000</v>
      </c>
      <c r="N311" s="36">
        <f t="shared" si="141"/>
        <v>89594</v>
      </c>
      <c r="O311" s="82">
        <f t="shared" si="136"/>
        <v>-10406</v>
      </c>
      <c r="P311" s="36">
        <f t="shared" si="141"/>
        <v>89594</v>
      </c>
      <c r="Q311" s="100">
        <f t="shared" si="137"/>
        <v>100</v>
      </c>
    </row>
    <row r="312" spans="1:17" ht="25.5">
      <c r="A312" s="9" t="s">
        <v>221</v>
      </c>
      <c r="B312" s="7">
        <v>841</v>
      </c>
      <c r="C312" s="8" t="s">
        <v>34</v>
      </c>
      <c r="D312" s="8" t="s">
        <v>17</v>
      </c>
      <c r="E312" s="30" t="s">
        <v>248</v>
      </c>
      <c r="F312" s="8" t="s">
        <v>209</v>
      </c>
      <c r="G312" s="33">
        <f t="shared" si="141"/>
        <v>920000</v>
      </c>
      <c r="H312" s="33">
        <f t="shared" si="141"/>
        <v>920000</v>
      </c>
      <c r="I312" s="33">
        <f t="shared" si="141"/>
        <v>1009594</v>
      </c>
      <c r="J312" s="36">
        <f t="shared" si="141"/>
        <v>1009594</v>
      </c>
      <c r="K312" s="36">
        <f t="shared" si="141"/>
        <v>1009594</v>
      </c>
      <c r="L312" s="36">
        <f t="shared" si="141"/>
        <v>100000</v>
      </c>
      <c r="M312" s="36">
        <f t="shared" si="141"/>
        <v>100000</v>
      </c>
      <c r="N312" s="36">
        <f t="shared" si="141"/>
        <v>89594</v>
      </c>
      <c r="O312" s="82">
        <f t="shared" si="136"/>
        <v>-10406</v>
      </c>
      <c r="P312" s="36">
        <f t="shared" si="141"/>
        <v>89594</v>
      </c>
      <c r="Q312" s="100">
        <f t="shared" si="137"/>
        <v>100</v>
      </c>
    </row>
    <row r="313" spans="1:17" ht="12.75">
      <c r="A313" s="9" t="s">
        <v>207</v>
      </c>
      <c r="B313" s="7">
        <v>841</v>
      </c>
      <c r="C313" s="8" t="s">
        <v>34</v>
      </c>
      <c r="D313" s="8" t="s">
        <v>17</v>
      </c>
      <c r="E313" s="30" t="s">
        <v>248</v>
      </c>
      <c r="F313" s="8" t="s">
        <v>210</v>
      </c>
      <c r="G313" s="33">
        <f t="shared" si="141"/>
        <v>920000</v>
      </c>
      <c r="H313" s="33">
        <f t="shared" si="141"/>
        <v>920000</v>
      </c>
      <c r="I313" s="33">
        <f t="shared" si="141"/>
        <v>1009594</v>
      </c>
      <c r="J313" s="36">
        <f t="shared" si="141"/>
        <v>1009594</v>
      </c>
      <c r="K313" s="36">
        <f t="shared" si="141"/>
        <v>1009594</v>
      </c>
      <c r="L313" s="36">
        <f t="shared" si="141"/>
        <v>100000</v>
      </c>
      <c r="M313" s="36">
        <f t="shared" si="141"/>
        <v>100000</v>
      </c>
      <c r="N313" s="36">
        <f t="shared" si="141"/>
        <v>89594</v>
      </c>
      <c r="O313" s="82">
        <f t="shared" si="136"/>
        <v>-10406</v>
      </c>
      <c r="P313" s="36">
        <f t="shared" si="141"/>
        <v>89594</v>
      </c>
      <c r="Q313" s="100">
        <f t="shared" si="137"/>
        <v>100</v>
      </c>
    </row>
    <row r="314" spans="1:17" ht="25.5">
      <c r="A314" s="9" t="s">
        <v>208</v>
      </c>
      <c r="B314" s="7">
        <v>841</v>
      </c>
      <c r="C314" s="8" t="s">
        <v>34</v>
      </c>
      <c r="D314" s="8" t="s">
        <v>17</v>
      </c>
      <c r="E314" s="30" t="s">
        <v>248</v>
      </c>
      <c r="F314" s="8" t="s">
        <v>211</v>
      </c>
      <c r="G314" s="33">
        <v>920000</v>
      </c>
      <c r="H314" s="33">
        <v>920000</v>
      </c>
      <c r="I314" s="33">
        <v>1009594</v>
      </c>
      <c r="J314" s="36">
        <v>1009594</v>
      </c>
      <c r="K314" s="36">
        <v>1009594</v>
      </c>
      <c r="L314" s="36">
        <v>100000</v>
      </c>
      <c r="M314" s="36">
        <v>100000</v>
      </c>
      <c r="N314" s="36">
        <v>89594</v>
      </c>
      <c r="O314" s="82">
        <f t="shared" si="136"/>
        <v>-10406</v>
      </c>
      <c r="P314" s="36">
        <v>89594</v>
      </c>
      <c r="Q314" s="100">
        <f t="shared" si="137"/>
        <v>100</v>
      </c>
    </row>
    <row r="315" spans="1:17" ht="25.5">
      <c r="A315" s="17" t="s">
        <v>109</v>
      </c>
      <c r="B315" s="5">
        <v>841</v>
      </c>
      <c r="C315" s="6" t="s">
        <v>34</v>
      </c>
      <c r="D315" s="6" t="s">
        <v>20</v>
      </c>
      <c r="E315" s="30"/>
      <c r="F315" s="6"/>
      <c r="G315" s="32">
        <f>G316</f>
        <v>310000</v>
      </c>
      <c r="H315" s="32">
        <f>H316</f>
        <v>310000</v>
      </c>
      <c r="I315" s="32">
        <f aca="true" t="shared" si="142" ref="I315:N315">I316+I317</f>
        <v>220406</v>
      </c>
      <c r="J315" s="87">
        <f t="shared" si="142"/>
        <v>220406</v>
      </c>
      <c r="K315" s="87">
        <f t="shared" si="142"/>
        <v>220406</v>
      </c>
      <c r="L315" s="87">
        <f t="shared" si="142"/>
        <v>220406</v>
      </c>
      <c r="M315" s="87">
        <f t="shared" si="142"/>
        <v>220406</v>
      </c>
      <c r="N315" s="87">
        <f t="shared" si="142"/>
        <v>213828</v>
      </c>
      <c r="O315" s="82">
        <f t="shared" si="136"/>
        <v>-6578</v>
      </c>
      <c r="P315" s="87">
        <f>P316+P317</f>
        <v>213828</v>
      </c>
      <c r="Q315" s="100">
        <f t="shared" si="137"/>
        <v>100</v>
      </c>
    </row>
    <row r="316" spans="1:17" ht="25.5">
      <c r="A316" s="63" t="s">
        <v>96</v>
      </c>
      <c r="B316" s="7">
        <v>841</v>
      </c>
      <c r="C316" s="8" t="s">
        <v>34</v>
      </c>
      <c r="D316" s="8" t="s">
        <v>20</v>
      </c>
      <c r="E316" s="30" t="s">
        <v>184</v>
      </c>
      <c r="F316" s="8"/>
      <c r="G316" s="33">
        <f aca="true" t="shared" si="143" ref="G316:L316">G320</f>
        <v>310000</v>
      </c>
      <c r="H316" s="33">
        <f t="shared" si="143"/>
        <v>310000</v>
      </c>
      <c r="I316" s="33">
        <f t="shared" si="143"/>
        <v>120406</v>
      </c>
      <c r="J316" s="36">
        <f t="shared" si="143"/>
        <v>120406</v>
      </c>
      <c r="K316" s="36">
        <f t="shared" si="143"/>
        <v>120406</v>
      </c>
      <c r="L316" s="36">
        <f t="shared" si="143"/>
        <v>120406</v>
      </c>
      <c r="M316" s="36">
        <f>M320</f>
        <v>120406</v>
      </c>
      <c r="N316" s="36">
        <f>N320</f>
        <v>120406</v>
      </c>
      <c r="O316" s="82">
        <f t="shared" si="136"/>
        <v>0</v>
      </c>
      <c r="P316" s="36">
        <f>P320</f>
        <v>120406</v>
      </c>
      <c r="Q316" s="100">
        <f t="shared" si="137"/>
        <v>100</v>
      </c>
    </row>
    <row r="317" spans="1:17" ht="46.5" customHeight="1">
      <c r="A317" s="73" t="s">
        <v>84</v>
      </c>
      <c r="B317" s="81">
        <v>841</v>
      </c>
      <c r="C317" s="8" t="s">
        <v>34</v>
      </c>
      <c r="D317" s="8" t="s">
        <v>20</v>
      </c>
      <c r="E317" s="30" t="s">
        <v>184</v>
      </c>
      <c r="F317" s="6"/>
      <c r="G317" s="32"/>
      <c r="H317" s="32"/>
      <c r="I317" s="33">
        <f aca="true" t="shared" si="144" ref="I317:P318">I318</f>
        <v>100000</v>
      </c>
      <c r="J317" s="36">
        <f t="shared" si="144"/>
        <v>100000</v>
      </c>
      <c r="K317" s="36">
        <f t="shared" si="144"/>
        <v>100000</v>
      </c>
      <c r="L317" s="36">
        <f t="shared" si="144"/>
        <v>100000</v>
      </c>
      <c r="M317" s="36">
        <f t="shared" si="144"/>
        <v>100000</v>
      </c>
      <c r="N317" s="36">
        <f t="shared" si="144"/>
        <v>93422</v>
      </c>
      <c r="O317" s="82">
        <f t="shared" si="136"/>
        <v>-6578</v>
      </c>
      <c r="P317" s="36">
        <f t="shared" si="144"/>
        <v>93422</v>
      </c>
      <c r="Q317" s="100">
        <f t="shared" si="137"/>
        <v>100</v>
      </c>
    </row>
    <row r="318" spans="1:17" ht="25.5">
      <c r="A318" s="73" t="s">
        <v>85</v>
      </c>
      <c r="B318" s="81">
        <v>841</v>
      </c>
      <c r="C318" s="8" t="s">
        <v>34</v>
      </c>
      <c r="D318" s="8" t="s">
        <v>20</v>
      </c>
      <c r="E318" s="30" t="s">
        <v>184</v>
      </c>
      <c r="F318" s="8" t="s">
        <v>81</v>
      </c>
      <c r="G318" s="32"/>
      <c r="H318" s="32"/>
      <c r="I318" s="33">
        <f t="shared" si="144"/>
        <v>100000</v>
      </c>
      <c r="J318" s="36">
        <f t="shared" si="144"/>
        <v>100000</v>
      </c>
      <c r="K318" s="36">
        <f t="shared" si="144"/>
        <v>100000</v>
      </c>
      <c r="L318" s="36">
        <f t="shared" si="144"/>
        <v>100000</v>
      </c>
      <c r="M318" s="36">
        <f t="shared" si="144"/>
        <v>100000</v>
      </c>
      <c r="N318" s="36">
        <f t="shared" si="144"/>
        <v>93422</v>
      </c>
      <c r="O318" s="82">
        <f t="shared" si="136"/>
        <v>-6578</v>
      </c>
      <c r="P318" s="36">
        <f t="shared" si="144"/>
        <v>93422</v>
      </c>
      <c r="Q318" s="100">
        <f t="shared" si="137"/>
        <v>100</v>
      </c>
    </row>
    <row r="319" spans="1:17" ht="51">
      <c r="A319" s="73" t="s">
        <v>257</v>
      </c>
      <c r="B319" s="81">
        <v>841</v>
      </c>
      <c r="C319" s="8" t="s">
        <v>34</v>
      </c>
      <c r="D319" s="8" t="s">
        <v>20</v>
      </c>
      <c r="E319" s="30" t="s">
        <v>184</v>
      </c>
      <c r="F319" s="8" t="s">
        <v>278</v>
      </c>
      <c r="G319" s="32"/>
      <c r="H319" s="32"/>
      <c r="I319" s="33">
        <v>100000</v>
      </c>
      <c r="J319" s="36">
        <v>100000</v>
      </c>
      <c r="K319" s="36">
        <v>100000</v>
      </c>
      <c r="L319" s="36">
        <v>100000</v>
      </c>
      <c r="M319" s="36">
        <v>100000</v>
      </c>
      <c r="N319" s="36">
        <v>93422</v>
      </c>
      <c r="O319" s="82">
        <f t="shared" si="136"/>
        <v>-6578</v>
      </c>
      <c r="P319" s="36">
        <v>93422</v>
      </c>
      <c r="Q319" s="100">
        <f t="shared" si="137"/>
        <v>100</v>
      </c>
    </row>
    <row r="320" spans="1:17" ht="25.5">
      <c r="A320" s="79" t="s">
        <v>203</v>
      </c>
      <c r="B320" s="7">
        <v>841</v>
      </c>
      <c r="C320" s="8" t="s">
        <v>34</v>
      </c>
      <c r="D320" s="8" t="s">
        <v>20</v>
      </c>
      <c r="E320" s="30" t="s">
        <v>184</v>
      </c>
      <c r="F320" s="8" t="s">
        <v>57</v>
      </c>
      <c r="G320" s="33">
        <f aca="true" t="shared" si="145" ref="G320:L320">G322</f>
        <v>310000</v>
      </c>
      <c r="H320" s="33">
        <f t="shared" si="145"/>
        <v>310000</v>
      </c>
      <c r="I320" s="33">
        <f t="shared" si="145"/>
        <v>120406</v>
      </c>
      <c r="J320" s="36">
        <f t="shared" si="145"/>
        <v>120406</v>
      </c>
      <c r="K320" s="36">
        <f t="shared" si="145"/>
        <v>120406</v>
      </c>
      <c r="L320" s="36">
        <f t="shared" si="145"/>
        <v>120406</v>
      </c>
      <c r="M320" s="36">
        <f>M322</f>
        <v>120406</v>
      </c>
      <c r="N320" s="36">
        <f>N322</f>
        <v>120406</v>
      </c>
      <c r="O320" s="82">
        <f t="shared" si="136"/>
        <v>0</v>
      </c>
      <c r="P320" s="36">
        <f>P322</f>
        <v>120406</v>
      </c>
      <c r="Q320" s="100">
        <f t="shared" si="137"/>
        <v>100</v>
      </c>
    </row>
    <row r="321" spans="1:17" ht="9" customHeight="1" hidden="1">
      <c r="A321" s="9" t="s">
        <v>204</v>
      </c>
      <c r="B321" s="7"/>
      <c r="C321" s="8"/>
      <c r="D321" s="8"/>
      <c r="E321" s="30" t="s">
        <v>184</v>
      </c>
      <c r="F321" s="8"/>
      <c r="G321" s="33"/>
      <c r="H321" s="33"/>
      <c r="I321" s="33"/>
      <c r="J321" s="36"/>
      <c r="K321" s="36"/>
      <c r="L321" s="36"/>
      <c r="M321" s="36"/>
      <c r="N321" s="36"/>
      <c r="O321" s="82">
        <f t="shared" si="136"/>
        <v>0</v>
      </c>
      <c r="P321" s="36"/>
      <c r="Q321" s="100" t="e">
        <f t="shared" si="137"/>
        <v>#DIV/0!</v>
      </c>
    </row>
    <row r="322" spans="1:17" ht="27.75" customHeight="1">
      <c r="A322" s="9" t="s">
        <v>132</v>
      </c>
      <c r="B322" s="7">
        <v>841</v>
      </c>
      <c r="C322" s="8" t="s">
        <v>34</v>
      </c>
      <c r="D322" s="8" t="s">
        <v>20</v>
      </c>
      <c r="E322" s="30" t="s">
        <v>184</v>
      </c>
      <c r="F322" s="8" t="s">
        <v>63</v>
      </c>
      <c r="G322" s="33">
        <f aca="true" t="shared" si="146" ref="G322:P322">G323</f>
        <v>310000</v>
      </c>
      <c r="H322" s="33">
        <f t="shared" si="146"/>
        <v>310000</v>
      </c>
      <c r="I322" s="33">
        <f t="shared" si="146"/>
        <v>120406</v>
      </c>
      <c r="J322" s="36">
        <f t="shared" si="146"/>
        <v>120406</v>
      </c>
      <c r="K322" s="36">
        <f t="shared" si="146"/>
        <v>120406</v>
      </c>
      <c r="L322" s="36">
        <f t="shared" si="146"/>
        <v>120406</v>
      </c>
      <c r="M322" s="36">
        <f t="shared" si="146"/>
        <v>120406</v>
      </c>
      <c r="N322" s="36">
        <f t="shared" si="146"/>
        <v>120406</v>
      </c>
      <c r="O322" s="82">
        <f t="shared" si="136"/>
        <v>0</v>
      </c>
      <c r="P322" s="36">
        <f t="shared" si="146"/>
        <v>120406</v>
      </c>
      <c r="Q322" s="100">
        <f t="shared" si="137"/>
        <v>100</v>
      </c>
    </row>
    <row r="323" spans="1:17" ht="27.75" customHeight="1">
      <c r="A323" s="9" t="s">
        <v>132</v>
      </c>
      <c r="B323" s="7">
        <v>841</v>
      </c>
      <c r="C323" s="8" t="s">
        <v>34</v>
      </c>
      <c r="D323" s="8" t="s">
        <v>20</v>
      </c>
      <c r="E323" s="30" t="s">
        <v>184</v>
      </c>
      <c r="F323" s="8" t="s">
        <v>131</v>
      </c>
      <c r="G323" s="33">
        <v>310000</v>
      </c>
      <c r="H323" s="33">
        <v>310000</v>
      </c>
      <c r="I323" s="33">
        <v>120406</v>
      </c>
      <c r="J323" s="36">
        <v>120406</v>
      </c>
      <c r="K323" s="36">
        <v>120406</v>
      </c>
      <c r="L323" s="36">
        <v>120406</v>
      </c>
      <c r="M323" s="36">
        <v>120406</v>
      </c>
      <c r="N323" s="36">
        <v>120406</v>
      </c>
      <c r="O323" s="82">
        <f t="shared" si="136"/>
        <v>0</v>
      </c>
      <c r="P323" s="36">
        <v>120406</v>
      </c>
      <c r="Q323" s="100">
        <f t="shared" si="137"/>
        <v>100</v>
      </c>
    </row>
    <row r="324" spans="1:17" ht="25.5">
      <c r="A324" s="34" t="s">
        <v>8</v>
      </c>
      <c r="B324" s="5">
        <v>842</v>
      </c>
      <c r="C324" s="8"/>
      <c r="D324" s="8"/>
      <c r="E324" s="30"/>
      <c r="F324" s="6"/>
      <c r="G324" s="32" t="e">
        <f aca="true" t="shared" si="147" ref="G324:N324">G325+G343+G348</f>
        <v>#REF!</v>
      </c>
      <c r="H324" s="32" t="e">
        <f t="shared" si="147"/>
        <v>#REF!</v>
      </c>
      <c r="I324" s="32" t="e">
        <f t="shared" si="147"/>
        <v>#REF!</v>
      </c>
      <c r="J324" s="87" t="e">
        <f t="shared" si="147"/>
        <v>#REF!</v>
      </c>
      <c r="K324" s="87" t="e">
        <f t="shared" si="147"/>
        <v>#REF!</v>
      </c>
      <c r="L324" s="87" t="e">
        <f t="shared" si="147"/>
        <v>#REF!</v>
      </c>
      <c r="M324" s="87" t="e">
        <f t="shared" si="147"/>
        <v>#REF!</v>
      </c>
      <c r="N324" s="87">
        <f t="shared" si="147"/>
        <v>15413044.34</v>
      </c>
      <c r="O324" s="82" t="e">
        <f t="shared" si="136"/>
        <v>#REF!</v>
      </c>
      <c r="P324" s="87">
        <f>P325+P343+P348</f>
        <v>15413044.34</v>
      </c>
      <c r="Q324" s="100">
        <f t="shared" si="137"/>
        <v>100</v>
      </c>
    </row>
    <row r="325" spans="1:17" ht="12.75">
      <c r="A325" s="17" t="s">
        <v>2</v>
      </c>
      <c r="B325" s="5">
        <v>842</v>
      </c>
      <c r="C325" s="6" t="s">
        <v>17</v>
      </c>
      <c r="D325" s="6"/>
      <c r="E325" s="30"/>
      <c r="F325" s="6"/>
      <c r="G325" s="32" t="e">
        <f aca="true" t="shared" si="148" ref="G325:N325">G326+G340</f>
        <v>#REF!</v>
      </c>
      <c r="H325" s="32" t="e">
        <f t="shared" si="148"/>
        <v>#REF!</v>
      </c>
      <c r="I325" s="32" t="e">
        <f t="shared" si="148"/>
        <v>#REF!</v>
      </c>
      <c r="J325" s="87" t="e">
        <f t="shared" si="148"/>
        <v>#REF!</v>
      </c>
      <c r="K325" s="87" t="e">
        <f t="shared" si="148"/>
        <v>#REF!</v>
      </c>
      <c r="L325" s="87" t="e">
        <f t="shared" si="148"/>
        <v>#REF!</v>
      </c>
      <c r="M325" s="87" t="e">
        <f t="shared" si="148"/>
        <v>#REF!</v>
      </c>
      <c r="N325" s="87">
        <f t="shared" si="148"/>
        <v>4401865.34</v>
      </c>
      <c r="O325" s="82" t="e">
        <f t="shared" si="136"/>
        <v>#REF!</v>
      </c>
      <c r="P325" s="87">
        <f>P326+P340</f>
        <v>4401865.34</v>
      </c>
      <c r="Q325" s="100">
        <f t="shared" si="137"/>
        <v>100</v>
      </c>
    </row>
    <row r="326" spans="1:17" ht="39" customHeight="1">
      <c r="A326" s="9" t="s">
        <v>76</v>
      </c>
      <c r="B326" s="7">
        <v>842</v>
      </c>
      <c r="C326" s="8" t="s">
        <v>17</v>
      </c>
      <c r="D326" s="8" t="s">
        <v>21</v>
      </c>
      <c r="E326" s="30"/>
      <c r="F326" s="6"/>
      <c r="G326" s="33" t="e">
        <f aca="true" t="shared" si="149" ref="G326:P326">G327</f>
        <v>#REF!</v>
      </c>
      <c r="H326" s="33" t="e">
        <f t="shared" si="149"/>
        <v>#REF!</v>
      </c>
      <c r="I326" s="33" t="e">
        <f t="shared" si="149"/>
        <v>#REF!</v>
      </c>
      <c r="J326" s="36" t="e">
        <f t="shared" si="149"/>
        <v>#REF!</v>
      </c>
      <c r="K326" s="36" t="e">
        <f t="shared" si="149"/>
        <v>#REF!</v>
      </c>
      <c r="L326" s="36" t="e">
        <f t="shared" si="149"/>
        <v>#REF!</v>
      </c>
      <c r="M326" s="36" t="e">
        <f t="shared" si="149"/>
        <v>#REF!</v>
      </c>
      <c r="N326" s="36">
        <f t="shared" si="149"/>
        <v>4401865.34</v>
      </c>
      <c r="O326" s="82" t="e">
        <f t="shared" si="136"/>
        <v>#REF!</v>
      </c>
      <c r="P326" s="36">
        <f t="shared" si="149"/>
        <v>4401865.34</v>
      </c>
      <c r="Q326" s="100">
        <f t="shared" si="137"/>
        <v>100</v>
      </c>
    </row>
    <row r="327" spans="1:17" ht="28.5" customHeight="1">
      <c r="A327" s="9" t="s">
        <v>217</v>
      </c>
      <c r="B327" s="7">
        <v>842</v>
      </c>
      <c r="C327" s="8" t="s">
        <v>17</v>
      </c>
      <c r="D327" s="8" t="s">
        <v>21</v>
      </c>
      <c r="E327" s="30" t="s">
        <v>185</v>
      </c>
      <c r="F327" s="8"/>
      <c r="G327" s="33" t="e">
        <f aca="true" t="shared" si="150" ref="G327:N327">G328+G332+G335</f>
        <v>#REF!</v>
      </c>
      <c r="H327" s="33" t="e">
        <f t="shared" si="150"/>
        <v>#REF!</v>
      </c>
      <c r="I327" s="33" t="e">
        <f t="shared" si="150"/>
        <v>#REF!</v>
      </c>
      <c r="J327" s="36" t="e">
        <f t="shared" si="150"/>
        <v>#REF!</v>
      </c>
      <c r="K327" s="36" t="e">
        <f t="shared" si="150"/>
        <v>#REF!</v>
      </c>
      <c r="L327" s="36" t="e">
        <f t="shared" si="150"/>
        <v>#REF!</v>
      </c>
      <c r="M327" s="36" t="e">
        <f t="shared" si="150"/>
        <v>#REF!</v>
      </c>
      <c r="N327" s="36">
        <f t="shared" si="150"/>
        <v>4401865.34</v>
      </c>
      <c r="O327" s="82" t="e">
        <f t="shared" si="136"/>
        <v>#REF!</v>
      </c>
      <c r="P327" s="36">
        <f>P328+P332+P335</f>
        <v>4401865.34</v>
      </c>
      <c r="Q327" s="100">
        <f t="shared" si="137"/>
        <v>100</v>
      </c>
    </row>
    <row r="328" spans="1:17" ht="40.5" customHeight="1">
      <c r="A328" s="9" t="s">
        <v>84</v>
      </c>
      <c r="B328" s="7">
        <v>842</v>
      </c>
      <c r="C328" s="8" t="s">
        <v>17</v>
      </c>
      <c r="D328" s="8" t="s">
        <v>21</v>
      </c>
      <c r="E328" s="30" t="s">
        <v>185</v>
      </c>
      <c r="F328" s="8" t="s">
        <v>56</v>
      </c>
      <c r="G328" s="33" t="e">
        <f aca="true" t="shared" si="151" ref="G328:P328">G329</f>
        <v>#REF!</v>
      </c>
      <c r="H328" s="33" t="e">
        <f t="shared" si="151"/>
        <v>#REF!</v>
      </c>
      <c r="I328" s="33" t="e">
        <f t="shared" si="151"/>
        <v>#REF!</v>
      </c>
      <c r="J328" s="36" t="e">
        <f t="shared" si="151"/>
        <v>#REF!</v>
      </c>
      <c r="K328" s="36" t="e">
        <f t="shared" si="151"/>
        <v>#REF!</v>
      </c>
      <c r="L328" s="36" t="e">
        <f t="shared" si="151"/>
        <v>#REF!</v>
      </c>
      <c r="M328" s="36" t="e">
        <f t="shared" si="151"/>
        <v>#REF!</v>
      </c>
      <c r="N328" s="36">
        <f t="shared" si="151"/>
        <v>4193178.5900000003</v>
      </c>
      <c r="O328" s="82" t="e">
        <f t="shared" si="136"/>
        <v>#REF!</v>
      </c>
      <c r="P328" s="36">
        <f t="shared" si="151"/>
        <v>4193178.5900000003</v>
      </c>
      <c r="Q328" s="100">
        <f t="shared" si="137"/>
        <v>100</v>
      </c>
    </row>
    <row r="329" spans="1:17" ht="25.5">
      <c r="A329" s="9" t="s">
        <v>85</v>
      </c>
      <c r="B329" s="7">
        <v>842</v>
      </c>
      <c r="C329" s="8" t="s">
        <v>17</v>
      </c>
      <c r="D329" s="8" t="s">
        <v>21</v>
      </c>
      <c r="E329" s="30" t="s">
        <v>185</v>
      </c>
      <c r="F329" s="8" t="s">
        <v>81</v>
      </c>
      <c r="G329" s="33" t="e">
        <f>G330+#REF!+G331</f>
        <v>#REF!</v>
      </c>
      <c r="H329" s="33" t="e">
        <f>H330+#REF!+H331</f>
        <v>#REF!</v>
      </c>
      <c r="I329" s="33" t="e">
        <f>I330+#REF!+I331</f>
        <v>#REF!</v>
      </c>
      <c r="J329" s="36" t="e">
        <f>J330+#REF!+J331</f>
        <v>#REF!</v>
      </c>
      <c r="K329" s="36" t="e">
        <f>K330+#REF!+K331</f>
        <v>#REF!</v>
      </c>
      <c r="L329" s="36" t="e">
        <f>L330+#REF!+L331</f>
        <v>#REF!</v>
      </c>
      <c r="M329" s="36" t="e">
        <f>M330+#REF!+M331</f>
        <v>#REF!</v>
      </c>
      <c r="N329" s="36">
        <f>N330++N331</f>
        <v>4193178.5900000003</v>
      </c>
      <c r="O329" s="36">
        <f>O330++O331</f>
        <v>85571.5900000002</v>
      </c>
      <c r="P329" s="36">
        <f>P330++P331</f>
        <v>4193178.5900000003</v>
      </c>
      <c r="Q329" s="100">
        <f t="shared" si="137"/>
        <v>100</v>
      </c>
    </row>
    <row r="330" spans="1:17" ht="12.75">
      <c r="A330" s="9" t="s">
        <v>200</v>
      </c>
      <c r="B330" s="7">
        <v>842</v>
      </c>
      <c r="C330" s="8" t="s">
        <v>17</v>
      </c>
      <c r="D330" s="8" t="s">
        <v>21</v>
      </c>
      <c r="E330" s="30" t="s">
        <v>185</v>
      </c>
      <c r="F330" s="8" t="s">
        <v>130</v>
      </c>
      <c r="G330" s="33">
        <v>3154844</v>
      </c>
      <c r="H330" s="33">
        <v>3154844</v>
      </c>
      <c r="I330" s="33">
        <v>3154844</v>
      </c>
      <c r="J330" s="36">
        <v>3154844</v>
      </c>
      <c r="K330" s="36">
        <v>3154844</v>
      </c>
      <c r="L330" s="36">
        <v>3154844</v>
      </c>
      <c r="M330" s="36">
        <v>3154844</v>
      </c>
      <c r="N330" s="36">
        <v>3164327.7</v>
      </c>
      <c r="O330" s="82">
        <f t="shared" si="136"/>
        <v>9483.700000000186</v>
      </c>
      <c r="P330" s="36">
        <v>3164327.7</v>
      </c>
      <c r="Q330" s="100">
        <f t="shared" si="137"/>
        <v>100</v>
      </c>
    </row>
    <row r="331" spans="1:17" ht="37.5" customHeight="1">
      <c r="A331" s="9" t="s">
        <v>201</v>
      </c>
      <c r="B331" s="7">
        <v>842</v>
      </c>
      <c r="C331" s="8" t="s">
        <v>17</v>
      </c>
      <c r="D331" s="8" t="s">
        <v>21</v>
      </c>
      <c r="E331" s="30" t="s">
        <v>185</v>
      </c>
      <c r="F331" s="8" t="s">
        <v>199</v>
      </c>
      <c r="G331" s="33">
        <v>952763</v>
      </c>
      <c r="H331" s="33">
        <v>952763</v>
      </c>
      <c r="I331" s="33">
        <v>952763</v>
      </c>
      <c r="J331" s="36">
        <v>952763</v>
      </c>
      <c r="K331" s="36">
        <v>952763</v>
      </c>
      <c r="L331" s="36">
        <v>952763</v>
      </c>
      <c r="M331" s="36">
        <v>952763</v>
      </c>
      <c r="N331" s="36">
        <v>1028850.89</v>
      </c>
      <c r="O331" s="82">
        <f t="shared" si="136"/>
        <v>76087.89000000001</v>
      </c>
      <c r="P331" s="36">
        <v>1028850.89</v>
      </c>
      <c r="Q331" s="100">
        <f t="shared" si="137"/>
        <v>100</v>
      </c>
    </row>
    <row r="332" spans="1:17" ht="25.5">
      <c r="A332" s="9" t="s">
        <v>203</v>
      </c>
      <c r="B332" s="7">
        <v>842</v>
      </c>
      <c r="C332" s="8" t="s">
        <v>17</v>
      </c>
      <c r="D332" s="8" t="s">
        <v>21</v>
      </c>
      <c r="E332" s="30" t="s">
        <v>185</v>
      </c>
      <c r="F332" s="8" t="s">
        <v>57</v>
      </c>
      <c r="G332" s="33">
        <f aca="true" t="shared" si="152" ref="G332:P333">G333</f>
        <v>190000</v>
      </c>
      <c r="H332" s="33">
        <f t="shared" si="152"/>
        <v>190000</v>
      </c>
      <c r="I332" s="33">
        <f t="shared" si="152"/>
        <v>190000</v>
      </c>
      <c r="J332" s="36">
        <f t="shared" si="152"/>
        <v>190000</v>
      </c>
      <c r="K332" s="36">
        <f t="shared" si="152"/>
        <v>190000</v>
      </c>
      <c r="L332" s="36">
        <f t="shared" si="152"/>
        <v>190000</v>
      </c>
      <c r="M332" s="36">
        <f t="shared" si="152"/>
        <v>190000</v>
      </c>
      <c r="N332" s="36">
        <f t="shared" si="152"/>
        <v>205489.61</v>
      </c>
      <c r="O332" s="82">
        <f t="shared" si="136"/>
        <v>15489.609999999986</v>
      </c>
      <c r="P332" s="36">
        <f t="shared" si="152"/>
        <v>205489.61</v>
      </c>
      <c r="Q332" s="100">
        <f t="shared" si="137"/>
        <v>100</v>
      </c>
    </row>
    <row r="333" spans="1:17" ht="25.5">
      <c r="A333" s="9" t="s">
        <v>204</v>
      </c>
      <c r="B333" s="7">
        <v>842</v>
      </c>
      <c r="C333" s="8" t="s">
        <v>17</v>
      </c>
      <c r="D333" s="8" t="s">
        <v>21</v>
      </c>
      <c r="E333" s="30" t="s">
        <v>185</v>
      </c>
      <c r="F333" s="8" t="s">
        <v>63</v>
      </c>
      <c r="G333" s="33">
        <f t="shared" si="152"/>
        <v>190000</v>
      </c>
      <c r="H333" s="33">
        <f t="shared" si="152"/>
        <v>190000</v>
      </c>
      <c r="I333" s="33">
        <f t="shared" si="152"/>
        <v>190000</v>
      </c>
      <c r="J333" s="36">
        <f t="shared" si="152"/>
        <v>190000</v>
      </c>
      <c r="K333" s="36">
        <f t="shared" si="152"/>
        <v>190000</v>
      </c>
      <c r="L333" s="36">
        <f t="shared" si="152"/>
        <v>190000</v>
      </c>
      <c r="M333" s="36">
        <f t="shared" si="152"/>
        <v>190000</v>
      </c>
      <c r="N333" s="36">
        <f t="shared" si="152"/>
        <v>205489.61</v>
      </c>
      <c r="O333" s="82">
        <f t="shared" si="136"/>
        <v>15489.609999999986</v>
      </c>
      <c r="P333" s="36">
        <f t="shared" si="152"/>
        <v>205489.61</v>
      </c>
      <c r="Q333" s="100">
        <f t="shared" si="137"/>
        <v>100</v>
      </c>
    </row>
    <row r="334" spans="1:17" ht="25.5">
      <c r="A334" s="9" t="s">
        <v>132</v>
      </c>
      <c r="B334" s="7">
        <v>842</v>
      </c>
      <c r="C334" s="8" t="s">
        <v>17</v>
      </c>
      <c r="D334" s="8" t="s">
        <v>21</v>
      </c>
      <c r="E334" s="30" t="s">
        <v>185</v>
      </c>
      <c r="F334" s="8" t="s">
        <v>131</v>
      </c>
      <c r="G334" s="33">
        <v>190000</v>
      </c>
      <c r="H334" s="33">
        <v>190000</v>
      </c>
      <c r="I334" s="33">
        <v>190000</v>
      </c>
      <c r="J334" s="36">
        <v>190000</v>
      </c>
      <c r="K334" s="36">
        <v>190000</v>
      </c>
      <c r="L334" s="36">
        <v>190000</v>
      </c>
      <c r="M334" s="36">
        <v>190000</v>
      </c>
      <c r="N334" s="36">
        <v>205489.61</v>
      </c>
      <c r="O334" s="82">
        <f t="shared" si="136"/>
        <v>15489.609999999986</v>
      </c>
      <c r="P334" s="36">
        <v>205489.61</v>
      </c>
      <c r="Q334" s="100">
        <f t="shared" si="137"/>
        <v>100</v>
      </c>
    </row>
    <row r="335" spans="1:17" ht="12.75">
      <c r="A335" s="9" t="s">
        <v>58</v>
      </c>
      <c r="B335" s="7">
        <v>842</v>
      </c>
      <c r="C335" s="8" t="s">
        <v>17</v>
      </c>
      <c r="D335" s="8" t="s">
        <v>21</v>
      </c>
      <c r="E335" s="30" t="s">
        <v>185</v>
      </c>
      <c r="F335" s="8" t="s">
        <v>60</v>
      </c>
      <c r="G335" s="33">
        <f aca="true" t="shared" si="153" ref="G335:P335">G336</f>
        <v>12823</v>
      </c>
      <c r="H335" s="33">
        <f t="shared" si="153"/>
        <v>12823</v>
      </c>
      <c r="I335" s="33">
        <f t="shared" si="153"/>
        <v>12823</v>
      </c>
      <c r="J335" s="36">
        <f t="shared" si="153"/>
        <v>12823</v>
      </c>
      <c r="K335" s="36">
        <f t="shared" si="153"/>
        <v>12823</v>
      </c>
      <c r="L335" s="36">
        <f t="shared" si="153"/>
        <v>12823</v>
      </c>
      <c r="M335" s="36">
        <f t="shared" si="153"/>
        <v>12823</v>
      </c>
      <c r="N335" s="36">
        <f t="shared" si="153"/>
        <v>3197.14</v>
      </c>
      <c r="O335" s="82">
        <f t="shared" si="136"/>
        <v>-9625.86</v>
      </c>
      <c r="P335" s="36">
        <f t="shared" si="153"/>
        <v>3197.14</v>
      </c>
      <c r="Q335" s="100">
        <f t="shared" si="137"/>
        <v>100</v>
      </c>
    </row>
    <row r="336" spans="1:17" ht="12.75">
      <c r="A336" s="9" t="s">
        <v>148</v>
      </c>
      <c r="B336" s="7">
        <v>842</v>
      </c>
      <c r="C336" s="8" t="s">
        <v>17</v>
      </c>
      <c r="D336" s="8" t="s">
        <v>21</v>
      </c>
      <c r="E336" s="30" t="s">
        <v>185</v>
      </c>
      <c r="F336" s="8" t="s">
        <v>147</v>
      </c>
      <c r="G336" s="33">
        <f aca="true" t="shared" si="154" ref="G336:L336">G337+G338+G339</f>
        <v>12823</v>
      </c>
      <c r="H336" s="33">
        <f t="shared" si="154"/>
        <v>12823</v>
      </c>
      <c r="I336" s="33">
        <f t="shared" si="154"/>
        <v>12823</v>
      </c>
      <c r="J336" s="36">
        <f t="shared" si="154"/>
        <v>12823</v>
      </c>
      <c r="K336" s="36">
        <f t="shared" si="154"/>
        <v>12823</v>
      </c>
      <c r="L336" s="36">
        <f t="shared" si="154"/>
        <v>12823</v>
      </c>
      <c r="M336" s="36">
        <f>M337+M338+M339</f>
        <v>12823</v>
      </c>
      <c r="N336" s="36">
        <f>N337+N338+N339</f>
        <v>3197.14</v>
      </c>
      <c r="O336" s="82">
        <f t="shared" si="136"/>
        <v>-9625.86</v>
      </c>
      <c r="P336" s="36">
        <f>P337+P338+P339</f>
        <v>3197.14</v>
      </c>
      <c r="Q336" s="100">
        <f t="shared" si="137"/>
        <v>100</v>
      </c>
    </row>
    <row r="337" spans="1:17" ht="25.5">
      <c r="A337" s="9" t="s">
        <v>59</v>
      </c>
      <c r="B337" s="7">
        <v>842</v>
      </c>
      <c r="C337" s="8" t="s">
        <v>17</v>
      </c>
      <c r="D337" s="8" t="s">
        <v>21</v>
      </c>
      <c r="E337" s="30" t="s">
        <v>185</v>
      </c>
      <c r="F337" s="8" t="s">
        <v>61</v>
      </c>
      <c r="G337" s="33">
        <v>7000</v>
      </c>
      <c r="H337" s="33">
        <v>7000</v>
      </c>
      <c r="I337" s="33">
        <v>7000</v>
      </c>
      <c r="J337" s="36">
        <v>7000</v>
      </c>
      <c r="K337" s="36">
        <v>7000</v>
      </c>
      <c r="L337" s="36">
        <v>7000</v>
      </c>
      <c r="M337" s="36">
        <v>7000</v>
      </c>
      <c r="N337" s="36">
        <v>403</v>
      </c>
      <c r="O337" s="82">
        <f t="shared" si="136"/>
        <v>-6597</v>
      </c>
      <c r="P337" s="36">
        <v>403</v>
      </c>
      <c r="Q337" s="100">
        <f t="shared" si="137"/>
        <v>100</v>
      </c>
    </row>
    <row r="338" spans="1:17" ht="12.75">
      <c r="A338" s="9" t="s">
        <v>120</v>
      </c>
      <c r="B338" s="7">
        <v>842</v>
      </c>
      <c r="C338" s="8" t="s">
        <v>17</v>
      </c>
      <c r="D338" s="8" t="s">
        <v>21</v>
      </c>
      <c r="E338" s="30" t="s">
        <v>185</v>
      </c>
      <c r="F338" s="8" t="s">
        <v>62</v>
      </c>
      <c r="G338" s="33">
        <v>5000</v>
      </c>
      <c r="H338" s="33">
        <v>5000</v>
      </c>
      <c r="I338" s="33">
        <v>5000</v>
      </c>
      <c r="J338" s="36">
        <v>3500</v>
      </c>
      <c r="K338" s="36">
        <v>3500</v>
      </c>
      <c r="L338" s="36">
        <v>3500</v>
      </c>
      <c r="M338" s="36">
        <v>3500</v>
      </c>
      <c r="N338" s="36"/>
      <c r="O338" s="82">
        <f t="shared" si="136"/>
        <v>-3500</v>
      </c>
      <c r="P338" s="36"/>
      <c r="Q338" s="100" t="e">
        <f t="shared" si="137"/>
        <v>#DIV/0!</v>
      </c>
    </row>
    <row r="339" spans="1:17" ht="12.75">
      <c r="A339" s="9" t="s">
        <v>223</v>
      </c>
      <c r="B339" s="7">
        <v>842</v>
      </c>
      <c r="C339" s="8" t="s">
        <v>17</v>
      </c>
      <c r="D339" s="8" t="s">
        <v>21</v>
      </c>
      <c r="E339" s="30" t="s">
        <v>185</v>
      </c>
      <c r="F339" s="8" t="s">
        <v>222</v>
      </c>
      <c r="G339" s="33">
        <v>823</v>
      </c>
      <c r="H339" s="33">
        <v>823</v>
      </c>
      <c r="I339" s="33">
        <v>823</v>
      </c>
      <c r="J339" s="36">
        <v>2323</v>
      </c>
      <c r="K339" s="36">
        <v>2323</v>
      </c>
      <c r="L339" s="36">
        <v>2323</v>
      </c>
      <c r="M339" s="36">
        <v>2323</v>
      </c>
      <c r="N339" s="36">
        <v>2794.14</v>
      </c>
      <c r="O339" s="82">
        <f t="shared" si="136"/>
        <v>471.1399999999999</v>
      </c>
      <c r="P339" s="36">
        <v>2794.14</v>
      </c>
      <c r="Q339" s="100">
        <f t="shared" si="137"/>
        <v>100</v>
      </c>
    </row>
    <row r="340" spans="1:17" ht="78.75" customHeight="1">
      <c r="A340" s="9" t="s">
        <v>78</v>
      </c>
      <c r="B340" s="7">
        <v>842</v>
      </c>
      <c r="C340" s="8" t="s">
        <v>17</v>
      </c>
      <c r="D340" s="8" t="s">
        <v>41</v>
      </c>
      <c r="E340" s="30" t="s">
        <v>164</v>
      </c>
      <c r="F340" s="8"/>
      <c r="G340" s="33">
        <f aca="true" t="shared" si="155" ref="G340:P341">G341</f>
        <v>200</v>
      </c>
      <c r="H340" s="33">
        <f t="shared" si="155"/>
        <v>200</v>
      </c>
      <c r="I340" s="33">
        <f t="shared" si="155"/>
        <v>200</v>
      </c>
      <c r="J340" s="36">
        <f t="shared" si="155"/>
        <v>200</v>
      </c>
      <c r="K340" s="36">
        <f t="shared" si="155"/>
        <v>200</v>
      </c>
      <c r="L340" s="36">
        <f t="shared" si="155"/>
        <v>200</v>
      </c>
      <c r="M340" s="36">
        <f t="shared" si="155"/>
        <v>200</v>
      </c>
      <c r="N340" s="36">
        <f t="shared" si="155"/>
        <v>0</v>
      </c>
      <c r="O340" s="82">
        <f t="shared" si="136"/>
        <v>-200</v>
      </c>
      <c r="P340" s="36">
        <f t="shared" si="155"/>
        <v>0</v>
      </c>
      <c r="Q340" s="100" t="e">
        <f t="shared" si="137"/>
        <v>#DIV/0!</v>
      </c>
    </row>
    <row r="341" spans="1:17" ht="12.75">
      <c r="A341" s="9" t="s">
        <v>71</v>
      </c>
      <c r="B341" s="7">
        <v>842</v>
      </c>
      <c r="C341" s="8" t="s">
        <v>17</v>
      </c>
      <c r="D341" s="8" t="s">
        <v>41</v>
      </c>
      <c r="E341" s="30" t="s">
        <v>164</v>
      </c>
      <c r="F341" s="8" t="s">
        <v>29</v>
      </c>
      <c r="G341" s="33">
        <f t="shared" si="155"/>
        <v>200</v>
      </c>
      <c r="H341" s="33">
        <f t="shared" si="155"/>
        <v>200</v>
      </c>
      <c r="I341" s="33">
        <f t="shared" si="155"/>
        <v>200</v>
      </c>
      <c r="J341" s="36">
        <f t="shared" si="155"/>
        <v>200</v>
      </c>
      <c r="K341" s="36">
        <f t="shared" si="155"/>
        <v>200</v>
      </c>
      <c r="L341" s="36">
        <f t="shared" si="155"/>
        <v>200</v>
      </c>
      <c r="M341" s="36">
        <f t="shared" si="155"/>
        <v>200</v>
      </c>
      <c r="N341" s="36">
        <f t="shared" si="155"/>
        <v>0</v>
      </c>
      <c r="O341" s="82">
        <f t="shared" si="136"/>
        <v>-200</v>
      </c>
      <c r="P341" s="36">
        <f t="shared" si="155"/>
        <v>0</v>
      </c>
      <c r="Q341" s="100" t="e">
        <f t="shared" si="137"/>
        <v>#DIV/0!</v>
      </c>
    </row>
    <row r="342" spans="1:17" ht="12.75">
      <c r="A342" s="9" t="s">
        <v>73</v>
      </c>
      <c r="B342" s="7">
        <v>842</v>
      </c>
      <c r="C342" s="8" t="s">
        <v>17</v>
      </c>
      <c r="D342" s="8" t="s">
        <v>41</v>
      </c>
      <c r="E342" s="30" t="s">
        <v>164</v>
      </c>
      <c r="F342" s="8" t="s">
        <v>72</v>
      </c>
      <c r="G342" s="33">
        <v>200</v>
      </c>
      <c r="H342" s="33">
        <v>200</v>
      </c>
      <c r="I342" s="33">
        <v>200</v>
      </c>
      <c r="J342" s="36">
        <v>200</v>
      </c>
      <c r="K342" s="36">
        <v>200</v>
      </c>
      <c r="L342" s="36">
        <v>200</v>
      </c>
      <c r="M342" s="36">
        <v>200</v>
      </c>
      <c r="N342" s="36"/>
      <c r="O342" s="82">
        <f t="shared" si="136"/>
        <v>-200</v>
      </c>
      <c r="P342" s="36"/>
      <c r="Q342" s="100" t="e">
        <f t="shared" si="137"/>
        <v>#DIV/0!</v>
      </c>
    </row>
    <row r="343" spans="1:17" ht="12.75">
      <c r="A343" s="17" t="s">
        <v>54</v>
      </c>
      <c r="B343" s="5">
        <v>842</v>
      </c>
      <c r="C343" s="6" t="s">
        <v>25</v>
      </c>
      <c r="D343" s="6" t="s">
        <v>44</v>
      </c>
      <c r="E343" s="35"/>
      <c r="F343" s="6"/>
      <c r="G343" s="32">
        <f aca="true" t="shared" si="156" ref="G343:P346">G344</f>
        <v>503686</v>
      </c>
      <c r="H343" s="32">
        <f t="shared" si="156"/>
        <v>503686</v>
      </c>
      <c r="I343" s="32">
        <f t="shared" si="156"/>
        <v>503686</v>
      </c>
      <c r="J343" s="87">
        <f t="shared" si="156"/>
        <v>503686</v>
      </c>
      <c r="K343" s="87">
        <f t="shared" si="156"/>
        <v>503686</v>
      </c>
      <c r="L343" s="87">
        <f t="shared" si="156"/>
        <v>251843</v>
      </c>
      <c r="M343" s="87">
        <f t="shared" si="156"/>
        <v>251843</v>
      </c>
      <c r="N343" s="87">
        <f t="shared" si="156"/>
        <v>251843</v>
      </c>
      <c r="O343" s="82">
        <f t="shared" si="136"/>
        <v>0</v>
      </c>
      <c r="P343" s="87">
        <f t="shared" si="156"/>
        <v>251843</v>
      </c>
      <c r="Q343" s="100">
        <f t="shared" si="137"/>
        <v>100</v>
      </c>
    </row>
    <row r="344" spans="1:17" ht="12.75">
      <c r="A344" s="9" t="s">
        <v>55</v>
      </c>
      <c r="B344" s="7">
        <v>842</v>
      </c>
      <c r="C344" s="8" t="s">
        <v>25</v>
      </c>
      <c r="D344" s="8" t="s">
        <v>18</v>
      </c>
      <c r="E344" s="30"/>
      <c r="F344" s="8"/>
      <c r="G344" s="33">
        <f t="shared" si="156"/>
        <v>503686</v>
      </c>
      <c r="H344" s="33">
        <f t="shared" si="156"/>
        <v>503686</v>
      </c>
      <c r="I344" s="33">
        <f t="shared" si="156"/>
        <v>503686</v>
      </c>
      <c r="J344" s="36">
        <f t="shared" si="156"/>
        <v>503686</v>
      </c>
      <c r="K344" s="36">
        <f t="shared" si="156"/>
        <v>503686</v>
      </c>
      <c r="L344" s="36">
        <f t="shared" si="156"/>
        <v>251843</v>
      </c>
      <c r="M344" s="36">
        <f t="shared" si="156"/>
        <v>251843</v>
      </c>
      <c r="N344" s="36">
        <f t="shared" si="156"/>
        <v>251843</v>
      </c>
      <c r="O344" s="82">
        <f t="shared" si="136"/>
        <v>0</v>
      </c>
      <c r="P344" s="36">
        <f t="shared" si="156"/>
        <v>251843</v>
      </c>
      <c r="Q344" s="100">
        <f t="shared" si="137"/>
        <v>100</v>
      </c>
    </row>
    <row r="345" spans="1:17" ht="51">
      <c r="A345" s="9" t="s">
        <v>113</v>
      </c>
      <c r="B345" s="7">
        <v>842</v>
      </c>
      <c r="C345" s="8" t="s">
        <v>25</v>
      </c>
      <c r="D345" s="8" t="s">
        <v>18</v>
      </c>
      <c r="E345" s="30" t="s">
        <v>186</v>
      </c>
      <c r="F345" s="8"/>
      <c r="G345" s="33">
        <f t="shared" si="156"/>
        <v>503686</v>
      </c>
      <c r="H345" s="33">
        <f t="shared" si="156"/>
        <v>503686</v>
      </c>
      <c r="I345" s="33">
        <f t="shared" si="156"/>
        <v>503686</v>
      </c>
      <c r="J345" s="36">
        <f t="shared" si="156"/>
        <v>503686</v>
      </c>
      <c r="K345" s="36">
        <f t="shared" si="156"/>
        <v>503686</v>
      </c>
      <c r="L345" s="36">
        <f t="shared" si="156"/>
        <v>251843</v>
      </c>
      <c r="M345" s="36">
        <f t="shared" si="156"/>
        <v>251843</v>
      </c>
      <c r="N345" s="36">
        <f t="shared" si="156"/>
        <v>251843</v>
      </c>
      <c r="O345" s="82">
        <f t="shared" si="136"/>
        <v>0</v>
      </c>
      <c r="P345" s="36">
        <f t="shared" si="156"/>
        <v>251843</v>
      </c>
      <c r="Q345" s="100">
        <f t="shared" si="137"/>
        <v>100</v>
      </c>
    </row>
    <row r="346" spans="1:17" ht="12.75">
      <c r="A346" s="9" t="s">
        <v>71</v>
      </c>
      <c r="B346" s="7">
        <v>842</v>
      </c>
      <c r="C346" s="8" t="s">
        <v>25</v>
      </c>
      <c r="D346" s="8" t="s">
        <v>18</v>
      </c>
      <c r="E346" s="30" t="s">
        <v>186</v>
      </c>
      <c r="F346" s="8" t="s">
        <v>29</v>
      </c>
      <c r="G346" s="33">
        <f t="shared" si="156"/>
        <v>503686</v>
      </c>
      <c r="H346" s="33">
        <f t="shared" si="156"/>
        <v>503686</v>
      </c>
      <c r="I346" s="33">
        <f t="shared" si="156"/>
        <v>503686</v>
      </c>
      <c r="J346" s="36">
        <f t="shared" si="156"/>
        <v>503686</v>
      </c>
      <c r="K346" s="36">
        <f t="shared" si="156"/>
        <v>503686</v>
      </c>
      <c r="L346" s="36">
        <f t="shared" si="156"/>
        <v>251843</v>
      </c>
      <c r="M346" s="36">
        <f t="shared" si="156"/>
        <v>251843</v>
      </c>
      <c r="N346" s="36">
        <f t="shared" si="156"/>
        <v>251843</v>
      </c>
      <c r="O346" s="82">
        <f t="shared" si="136"/>
        <v>0</v>
      </c>
      <c r="P346" s="36">
        <f t="shared" si="156"/>
        <v>251843</v>
      </c>
      <c r="Q346" s="100">
        <f t="shared" si="137"/>
        <v>100</v>
      </c>
    </row>
    <row r="347" spans="1:17" ht="12.75">
      <c r="A347" s="9" t="s">
        <v>73</v>
      </c>
      <c r="B347" s="7">
        <v>842</v>
      </c>
      <c r="C347" s="8" t="s">
        <v>25</v>
      </c>
      <c r="D347" s="8" t="s">
        <v>18</v>
      </c>
      <c r="E347" s="30" t="s">
        <v>186</v>
      </c>
      <c r="F347" s="8" t="s">
        <v>72</v>
      </c>
      <c r="G347" s="33">
        <v>503686</v>
      </c>
      <c r="H347" s="33">
        <v>503686</v>
      </c>
      <c r="I347" s="33">
        <v>503686</v>
      </c>
      <c r="J347" s="36">
        <v>503686</v>
      </c>
      <c r="K347" s="36">
        <v>503686</v>
      </c>
      <c r="L347" s="36">
        <v>251843</v>
      </c>
      <c r="M347" s="36">
        <v>251843</v>
      </c>
      <c r="N347" s="36">
        <v>251843</v>
      </c>
      <c r="O347" s="82">
        <f t="shared" si="136"/>
        <v>0</v>
      </c>
      <c r="P347" s="36">
        <v>251843</v>
      </c>
      <c r="Q347" s="100">
        <f t="shared" si="137"/>
        <v>100</v>
      </c>
    </row>
    <row r="348" spans="1:17" ht="38.25" customHeight="1">
      <c r="A348" s="17" t="s">
        <v>218</v>
      </c>
      <c r="B348" s="5">
        <v>842</v>
      </c>
      <c r="C348" s="6" t="s">
        <v>37</v>
      </c>
      <c r="D348" s="6"/>
      <c r="E348" s="30"/>
      <c r="F348" s="6"/>
      <c r="G348" s="32">
        <f aca="true" t="shared" si="157" ref="G348:L348">G349+G354</f>
        <v>8520000</v>
      </c>
      <c r="H348" s="32">
        <f t="shared" si="157"/>
        <v>13520000</v>
      </c>
      <c r="I348" s="32">
        <f t="shared" si="157"/>
        <v>13520000</v>
      </c>
      <c r="J348" s="87">
        <f t="shared" si="157"/>
        <v>13520000</v>
      </c>
      <c r="K348" s="87">
        <f t="shared" si="157"/>
        <v>13520000</v>
      </c>
      <c r="L348" s="87">
        <f t="shared" si="157"/>
        <v>12860000</v>
      </c>
      <c r="M348" s="87">
        <f>M349+M354</f>
        <v>10730000</v>
      </c>
      <c r="N348" s="87">
        <f>N349+N354</f>
        <v>10759336</v>
      </c>
      <c r="O348" s="82">
        <f t="shared" si="136"/>
        <v>29336</v>
      </c>
      <c r="P348" s="87">
        <f>P349+P354</f>
        <v>10759336</v>
      </c>
      <c r="Q348" s="100">
        <f t="shared" si="137"/>
        <v>100</v>
      </c>
    </row>
    <row r="349" spans="1:17" ht="38.25">
      <c r="A349" s="9" t="s">
        <v>53</v>
      </c>
      <c r="B349" s="5">
        <v>842</v>
      </c>
      <c r="C349" s="6" t="s">
        <v>37</v>
      </c>
      <c r="D349" s="6" t="s">
        <v>17</v>
      </c>
      <c r="E349" s="30"/>
      <c r="F349" s="6"/>
      <c r="G349" s="32">
        <f aca="true" t="shared" si="158" ref="G349:P350">G350</f>
        <v>900000</v>
      </c>
      <c r="H349" s="32">
        <f t="shared" si="158"/>
        <v>900000</v>
      </c>
      <c r="I349" s="32">
        <f t="shared" si="158"/>
        <v>900000</v>
      </c>
      <c r="J349" s="87">
        <f t="shared" si="158"/>
        <v>900000</v>
      </c>
      <c r="K349" s="87">
        <f t="shared" si="158"/>
        <v>900000</v>
      </c>
      <c r="L349" s="87">
        <f t="shared" si="158"/>
        <v>900000</v>
      </c>
      <c r="M349" s="87">
        <f t="shared" si="158"/>
        <v>900000</v>
      </c>
      <c r="N349" s="87">
        <f t="shared" si="158"/>
        <v>900000</v>
      </c>
      <c r="O349" s="82">
        <f t="shared" si="136"/>
        <v>0</v>
      </c>
      <c r="P349" s="87">
        <f t="shared" si="158"/>
        <v>900000</v>
      </c>
      <c r="Q349" s="100">
        <f t="shared" si="137"/>
        <v>100</v>
      </c>
    </row>
    <row r="350" spans="1:17" ht="12.75">
      <c r="A350" s="9" t="s">
        <v>122</v>
      </c>
      <c r="B350" s="7">
        <v>842</v>
      </c>
      <c r="C350" s="8" t="s">
        <v>37</v>
      </c>
      <c r="D350" s="8" t="s">
        <v>17</v>
      </c>
      <c r="E350" s="30" t="s">
        <v>187</v>
      </c>
      <c r="F350" s="8"/>
      <c r="G350" s="33">
        <f t="shared" si="158"/>
        <v>900000</v>
      </c>
      <c r="H350" s="33">
        <f t="shared" si="158"/>
        <v>900000</v>
      </c>
      <c r="I350" s="33">
        <f t="shared" si="158"/>
        <v>900000</v>
      </c>
      <c r="J350" s="36">
        <f t="shared" si="158"/>
        <v>900000</v>
      </c>
      <c r="K350" s="36">
        <f t="shared" si="158"/>
        <v>900000</v>
      </c>
      <c r="L350" s="36">
        <f t="shared" si="158"/>
        <v>900000</v>
      </c>
      <c r="M350" s="36">
        <f t="shared" si="158"/>
        <v>900000</v>
      </c>
      <c r="N350" s="36">
        <f t="shared" si="158"/>
        <v>900000</v>
      </c>
      <c r="O350" s="82">
        <f t="shared" si="136"/>
        <v>0</v>
      </c>
      <c r="P350" s="36">
        <f t="shared" si="158"/>
        <v>900000</v>
      </c>
      <c r="Q350" s="100">
        <f t="shared" si="137"/>
        <v>100</v>
      </c>
    </row>
    <row r="351" spans="1:17" ht="12.75">
      <c r="A351" s="9" t="s">
        <v>71</v>
      </c>
      <c r="B351" s="7">
        <v>842</v>
      </c>
      <c r="C351" s="8" t="s">
        <v>37</v>
      </c>
      <c r="D351" s="8" t="s">
        <v>17</v>
      </c>
      <c r="E351" s="30" t="s">
        <v>187</v>
      </c>
      <c r="F351" s="8" t="s">
        <v>29</v>
      </c>
      <c r="G351" s="33">
        <f aca="true" t="shared" si="159" ref="G351:L351">G353</f>
        <v>900000</v>
      </c>
      <c r="H351" s="33">
        <f t="shared" si="159"/>
        <v>900000</v>
      </c>
      <c r="I351" s="33">
        <f t="shared" si="159"/>
        <v>900000</v>
      </c>
      <c r="J351" s="36">
        <f t="shared" si="159"/>
        <v>900000</v>
      </c>
      <c r="K351" s="36">
        <f t="shared" si="159"/>
        <v>900000</v>
      </c>
      <c r="L351" s="36">
        <f t="shared" si="159"/>
        <v>900000</v>
      </c>
      <c r="M351" s="36">
        <f>M353</f>
        <v>900000</v>
      </c>
      <c r="N351" s="36">
        <f>N353</f>
        <v>900000</v>
      </c>
      <c r="O351" s="82">
        <f t="shared" si="136"/>
        <v>0</v>
      </c>
      <c r="P351" s="36">
        <f>P353</f>
        <v>900000</v>
      </c>
      <c r="Q351" s="100">
        <f t="shared" si="137"/>
        <v>100</v>
      </c>
    </row>
    <row r="352" spans="1:17" ht="12.75">
      <c r="A352" s="9" t="s">
        <v>144</v>
      </c>
      <c r="B352" s="7">
        <v>842</v>
      </c>
      <c r="C352" s="8" t="s">
        <v>37</v>
      </c>
      <c r="D352" s="8" t="s">
        <v>17</v>
      </c>
      <c r="E352" s="30" t="s">
        <v>187</v>
      </c>
      <c r="F352" s="8" t="s">
        <v>143</v>
      </c>
      <c r="G352" s="33">
        <f aca="true" t="shared" si="160" ref="G352:P352">G353</f>
        <v>900000</v>
      </c>
      <c r="H352" s="33">
        <f t="shared" si="160"/>
        <v>900000</v>
      </c>
      <c r="I352" s="33">
        <f t="shared" si="160"/>
        <v>900000</v>
      </c>
      <c r="J352" s="36">
        <f t="shared" si="160"/>
        <v>900000</v>
      </c>
      <c r="K352" s="36">
        <f t="shared" si="160"/>
        <v>900000</v>
      </c>
      <c r="L352" s="36">
        <f t="shared" si="160"/>
        <v>900000</v>
      </c>
      <c r="M352" s="36">
        <f t="shared" si="160"/>
        <v>900000</v>
      </c>
      <c r="N352" s="36">
        <f t="shared" si="160"/>
        <v>900000</v>
      </c>
      <c r="O352" s="82">
        <f t="shared" si="136"/>
        <v>0</v>
      </c>
      <c r="P352" s="36">
        <f t="shared" si="160"/>
        <v>900000</v>
      </c>
      <c r="Q352" s="100">
        <f t="shared" si="137"/>
        <v>100</v>
      </c>
    </row>
    <row r="353" spans="1:17" ht="25.5">
      <c r="A353" s="9" t="s">
        <v>121</v>
      </c>
      <c r="B353" s="7">
        <v>842</v>
      </c>
      <c r="C353" s="8" t="s">
        <v>37</v>
      </c>
      <c r="D353" s="8" t="s">
        <v>17</v>
      </c>
      <c r="E353" s="30" t="s">
        <v>187</v>
      </c>
      <c r="F353" s="8" t="s">
        <v>87</v>
      </c>
      <c r="G353" s="33">
        <v>900000</v>
      </c>
      <c r="H353" s="33">
        <v>900000</v>
      </c>
      <c r="I353" s="33">
        <v>900000</v>
      </c>
      <c r="J353" s="36">
        <v>900000</v>
      </c>
      <c r="K353" s="36">
        <v>900000</v>
      </c>
      <c r="L353" s="36">
        <v>900000</v>
      </c>
      <c r="M353" s="36">
        <v>900000</v>
      </c>
      <c r="N353" s="36">
        <v>900000</v>
      </c>
      <c r="O353" s="82">
        <f t="shared" si="136"/>
        <v>0</v>
      </c>
      <c r="P353" s="36">
        <v>900000</v>
      </c>
      <c r="Q353" s="100">
        <f t="shared" si="137"/>
        <v>100</v>
      </c>
    </row>
    <row r="354" spans="1:17" ht="12.75">
      <c r="A354" s="17" t="s">
        <v>45</v>
      </c>
      <c r="B354" s="5">
        <v>842</v>
      </c>
      <c r="C354" s="6" t="s">
        <v>37</v>
      </c>
      <c r="D354" s="6" t="s">
        <v>25</v>
      </c>
      <c r="E354" s="35"/>
      <c r="F354" s="6"/>
      <c r="G354" s="32">
        <f aca="true" t="shared" si="161" ref="G354:P355">G355</f>
        <v>7620000</v>
      </c>
      <c r="H354" s="32">
        <f t="shared" si="161"/>
        <v>12620000</v>
      </c>
      <c r="I354" s="32">
        <f t="shared" si="161"/>
        <v>12620000</v>
      </c>
      <c r="J354" s="87">
        <f t="shared" si="161"/>
        <v>12620000</v>
      </c>
      <c r="K354" s="87">
        <f t="shared" si="161"/>
        <v>12620000</v>
      </c>
      <c r="L354" s="87">
        <f t="shared" si="161"/>
        <v>11960000</v>
      </c>
      <c r="M354" s="87">
        <f t="shared" si="161"/>
        <v>9830000</v>
      </c>
      <c r="N354" s="87">
        <f t="shared" si="161"/>
        <v>9859336</v>
      </c>
      <c r="O354" s="82">
        <f t="shared" si="136"/>
        <v>29336</v>
      </c>
      <c r="P354" s="87">
        <f t="shared" si="161"/>
        <v>9859336</v>
      </c>
      <c r="Q354" s="100">
        <f t="shared" si="137"/>
        <v>100</v>
      </c>
    </row>
    <row r="355" spans="1:17" ht="25.5">
      <c r="A355" s="9" t="s">
        <v>39</v>
      </c>
      <c r="B355" s="7">
        <v>842</v>
      </c>
      <c r="C355" s="8" t="s">
        <v>37</v>
      </c>
      <c r="D355" s="8" t="s">
        <v>25</v>
      </c>
      <c r="E355" s="30" t="s">
        <v>188</v>
      </c>
      <c r="F355" s="8"/>
      <c r="G355" s="33">
        <f t="shared" si="161"/>
        <v>7620000</v>
      </c>
      <c r="H355" s="33">
        <f t="shared" si="161"/>
        <v>12620000</v>
      </c>
      <c r="I355" s="33">
        <f t="shared" si="161"/>
        <v>12620000</v>
      </c>
      <c r="J355" s="36">
        <f t="shared" si="161"/>
        <v>12620000</v>
      </c>
      <c r="K355" s="36">
        <f t="shared" si="161"/>
        <v>12620000</v>
      </c>
      <c r="L355" s="36">
        <f t="shared" si="161"/>
        <v>11960000</v>
      </c>
      <c r="M355" s="36">
        <f t="shared" si="161"/>
        <v>9830000</v>
      </c>
      <c r="N355" s="36">
        <f t="shared" si="161"/>
        <v>9859336</v>
      </c>
      <c r="O355" s="82">
        <f t="shared" si="136"/>
        <v>29336</v>
      </c>
      <c r="P355" s="36">
        <f t="shared" si="161"/>
        <v>9859336</v>
      </c>
      <c r="Q355" s="100">
        <f t="shared" si="137"/>
        <v>100</v>
      </c>
    </row>
    <row r="356" spans="1:17" ht="12.75">
      <c r="A356" s="9" t="s">
        <v>71</v>
      </c>
      <c r="B356" s="7">
        <v>842</v>
      </c>
      <c r="C356" s="8" t="s">
        <v>37</v>
      </c>
      <c r="D356" s="8" t="s">
        <v>25</v>
      </c>
      <c r="E356" s="30" t="s">
        <v>188</v>
      </c>
      <c r="F356" s="8" t="s">
        <v>29</v>
      </c>
      <c r="G356" s="33">
        <f aca="true" t="shared" si="162" ref="G356:L356">G358</f>
        <v>7620000</v>
      </c>
      <c r="H356" s="33">
        <f t="shared" si="162"/>
        <v>12620000</v>
      </c>
      <c r="I356" s="33">
        <f t="shared" si="162"/>
        <v>12620000</v>
      </c>
      <c r="J356" s="36">
        <f t="shared" si="162"/>
        <v>12620000</v>
      </c>
      <c r="K356" s="36">
        <f t="shared" si="162"/>
        <v>12620000</v>
      </c>
      <c r="L356" s="36">
        <f t="shared" si="162"/>
        <v>11960000</v>
      </c>
      <c r="M356" s="36">
        <f>M358</f>
        <v>9830000</v>
      </c>
      <c r="N356" s="36">
        <f>N358</f>
        <v>9859336</v>
      </c>
      <c r="O356" s="82">
        <f t="shared" si="136"/>
        <v>29336</v>
      </c>
      <c r="P356" s="36">
        <f>P358</f>
        <v>9859336</v>
      </c>
      <c r="Q356" s="100">
        <f t="shared" si="137"/>
        <v>100</v>
      </c>
    </row>
    <row r="357" spans="1:17" ht="12.75">
      <c r="A357" s="9" t="s">
        <v>144</v>
      </c>
      <c r="B357" s="7">
        <v>842</v>
      </c>
      <c r="C357" s="8" t="s">
        <v>37</v>
      </c>
      <c r="D357" s="8" t="s">
        <v>25</v>
      </c>
      <c r="E357" s="30" t="s">
        <v>188</v>
      </c>
      <c r="F357" s="8" t="s">
        <v>143</v>
      </c>
      <c r="G357" s="33">
        <f aca="true" t="shared" si="163" ref="G357:P357">G358</f>
        <v>7620000</v>
      </c>
      <c r="H357" s="33">
        <f t="shared" si="163"/>
        <v>12620000</v>
      </c>
      <c r="I357" s="33">
        <f t="shared" si="163"/>
        <v>12620000</v>
      </c>
      <c r="J357" s="36">
        <f t="shared" si="163"/>
        <v>12620000</v>
      </c>
      <c r="K357" s="36">
        <f t="shared" si="163"/>
        <v>12620000</v>
      </c>
      <c r="L357" s="36">
        <f t="shared" si="163"/>
        <v>11960000</v>
      </c>
      <c r="M357" s="36">
        <f t="shared" si="163"/>
        <v>9830000</v>
      </c>
      <c r="N357" s="36">
        <f t="shared" si="163"/>
        <v>9859336</v>
      </c>
      <c r="O357" s="82">
        <f t="shared" si="136"/>
        <v>29336</v>
      </c>
      <c r="P357" s="36">
        <f t="shared" si="163"/>
        <v>9859336</v>
      </c>
      <c r="Q357" s="100">
        <f t="shared" si="137"/>
        <v>100</v>
      </c>
    </row>
    <row r="358" spans="1:17" ht="15.75" customHeight="1">
      <c r="A358" s="9" t="s">
        <v>45</v>
      </c>
      <c r="B358" s="7">
        <v>842</v>
      </c>
      <c r="C358" s="8" t="s">
        <v>37</v>
      </c>
      <c r="D358" s="8" t="s">
        <v>25</v>
      </c>
      <c r="E358" s="30" t="s">
        <v>188</v>
      </c>
      <c r="F358" s="8" t="s">
        <v>88</v>
      </c>
      <c r="G358" s="33">
        <v>7620000</v>
      </c>
      <c r="H358" s="33">
        <v>12620000</v>
      </c>
      <c r="I358" s="33">
        <v>12620000</v>
      </c>
      <c r="J358" s="36">
        <v>12620000</v>
      </c>
      <c r="K358" s="36">
        <v>12620000</v>
      </c>
      <c r="L358" s="36">
        <v>11960000</v>
      </c>
      <c r="M358" s="36">
        <v>9830000</v>
      </c>
      <c r="N358" s="36">
        <v>9859336</v>
      </c>
      <c r="O358" s="82">
        <f t="shared" si="136"/>
        <v>29336</v>
      </c>
      <c r="P358" s="36">
        <v>9859336</v>
      </c>
      <c r="Q358" s="100">
        <f t="shared" si="137"/>
        <v>100</v>
      </c>
    </row>
    <row r="359" spans="1:17" ht="27" customHeight="1">
      <c r="A359" s="41" t="s">
        <v>155</v>
      </c>
      <c r="B359" s="5">
        <v>843</v>
      </c>
      <c r="C359" s="6"/>
      <c r="D359" s="6"/>
      <c r="E359" s="35"/>
      <c r="F359" s="6"/>
      <c r="G359" s="32" t="e">
        <f aca="true" t="shared" si="164" ref="G359:P359">G360</f>
        <v>#REF!</v>
      </c>
      <c r="H359" s="32" t="e">
        <f t="shared" si="164"/>
        <v>#REF!</v>
      </c>
      <c r="I359" s="32" t="e">
        <f t="shared" si="164"/>
        <v>#REF!</v>
      </c>
      <c r="J359" s="87" t="e">
        <f t="shared" si="164"/>
        <v>#REF!</v>
      </c>
      <c r="K359" s="87" t="e">
        <f t="shared" si="164"/>
        <v>#REF!</v>
      </c>
      <c r="L359" s="87" t="e">
        <f t="shared" si="164"/>
        <v>#REF!</v>
      </c>
      <c r="M359" s="87" t="e">
        <f t="shared" si="164"/>
        <v>#REF!</v>
      </c>
      <c r="N359" s="87">
        <f t="shared" si="164"/>
        <v>752178.88</v>
      </c>
      <c r="O359" s="82" t="e">
        <f aca="true" t="shared" si="165" ref="O359:O420">N359-M359</f>
        <v>#REF!</v>
      </c>
      <c r="P359" s="87">
        <f t="shared" si="164"/>
        <v>742105.39</v>
      </c>
      <c r="Q359" s="100">
        <f aca="true" t="shared" si="166" ref="Q359:Q420">P359/N359*100</f>
        <v>98.66075872803023</v>
      </c>
    </row>
    <row r="360" spans="1:17" ht="42.75" customHeight="1">
      <c r="A360" s="17" t="s">
        <v>76</v>
      </c>
      <c r="B360" s="5">
        <v>843</v>
      </c>
      <c r="C360" s="6" t="s">
        <v>17</v>
      </c>
      <c r="D360" s="6" t="s">
        <v>21</v>
      </c>
      <c r="E360" s="35"/>
      <c r="F360" s="6"/>
      <c r="G360" s="32" t="e">
        <f aca="true" t="shared" si="167" ref="G360:L360">G361+G366</f>
        <v>#REF!</v>
      </c>
      <c r="H360" s="32" t="e">
        <f t="shared" si="167"/>
        <v>#REF!</v>
      </c>
      <c r="I360" s="32" t="e">
        <f t="shared" si="167"/>
        <v>#REF!</v>
      </c>
      <c r="J360" s="87" t="e">
        <f t="shared" si="167"/>
        <v>#REF!</v>
      </c>
      <c r="K360" s="87" t="e">
        <f t="shared" si="167"/>
        <v>#REF!</v>
      </c>
      <c r="L360" s="87" t="e">
        <f t="shared" si="167"/>
        <v>#REF!</v>
      </c>
      <c r="M360" s="87" t="e">
        <f>M361+M366</f>
        <v>#REF!</v>
      </c>
      <c r="N360" s="87">
        <f>N361+N366</f>
        <v>752178.88</v>
      </c>
      <c r="O360" s="82" t="e">
        <f t="shared" si="165"/>
        <v>#REF!</v>
      </c>
      <c r="P360" s="87">
        <f>P361+P366</f>
        <v>742105.39</v>
      </c>
      <c r="Q360" s="100">
        <f t="shared" si="166"/>
        <v>98.66075872803023</v>
      </c>
    </row>
    <row r="361" spans="1:17" ht="24.75" customHeight="1">
      <c r="A361" s="9" t="s">
        <v>105</v>
      </c>
      <c r="B361" s="7">
        <v>843</v>
      </c>
      <c r="C361" s="8" t="s">
        <v>17</v>
      </c>
      <c r="D361" s="8" t="s">
        <v>21</v>
      </c>
      <c r="E361" s="30" t="s">
        <v>216</v>
      </c>
      <c r="F361" s="8"/>
      <c r="G361" s="33">
        <f aca="true" t="shared" si="168" ref="G361:P362">G362</f>
        <v>642971</v>
      </c>
      <c r="H361" s="33">
        <f t="shared" si="168"/>
        <v>642971</v>
      </c>
      <c r="I361" s="33">
        <f t="shared" si="168"/>
        <v>642971</v>
      </c>
      <c r="J361" s="36">
        <f t="shared" si="168"/>
        <v>642971</v>
      </c>
      <c r="K361" s="36">
        <f t="shared" si="168"/>
        <v>642971</v>
      </c>
      <c r="L361" s="36">
        <f t="shared" si="168"/>
        <v>642971</v>
      </c>
      <c r="M361" s="36">
        <f t="shared" si="168"/>
        <v>642971</v>
      </c>
      <c r="N361" s="36">
        <f t="shared" si="168"/>
        <v>667159.3</v>
      </c>
      <c r="O361" s="82">
        <f t="shared" si="165"/>
        <v>24188.300000000047</v>
      </c>
      <c r="P361" s="36">
        <f t="shared" si="168"/>
        <v>667159.3</v>
      </c>
      <c r="Q361" s="100">
        <f t="shared" si="166"/>
        <v>100</v>
      </c>
    </row>
    <row r="362" spans="1:17" ht="42.75" customHeight="1">
      <c r="A362" s="9" t="s">
        <v>84</v>
      </c>
      <c r="B362" s="7">
        <v>843</v>
      </c>
      <c r="C362" s="8" t="s">
        <v>17</v>
      </c>
      <c r="D362" s="8" t="s">
        <v>21</v>
      </c>
      <c r="E362" s="30" t="s">
        <v>216</v>
      </c>
      <c r="F362" s="8" t="s">
        <v>56</v>
      </c>
      <c r="G362" s="33">
        <f t="shared" si="168"/>
        <v>642971</v>
      </c>
      <c r="H362" s="33">
        <f t="shared" si="168"/>
        <v>642971</v>
      </c>
      <c r="I362" s="33">
        <f t="shared" si="168"/>
        <v>642971</v>
      </c>
      <c r="J362" s="36">
        <f t="shared" si="168"/>
        <v>642971</v>
      </c>
      <c r="K362" s="36">
        <f t="shared" si="168"/>
        <v>642971</v>
      </c>
      <c r="L362" s="36">
        <f t="shared" si="168"/>
        <v>642971</v>
      </c>
      <c r="M362" s="36">
        <f t="shared" si="168"/>
        <v>642971</v>
      </c>
      <c r="N362" s="36">
        <f t="shared" si="168"/>
        <v>667159.3</v>
      </c>
      <c r="O362" s="82">
        <f t="shared" si="165"/>
        <v>24188.300000000047</v>
      </c>
      <c r="P362" s="36">
        <f t="shared" si="168"/>
        <v>667159.3</v>
      </c>
      <c r="Q362" s="100">
        <f t="shared" si="166"/>
        <v>100</v>
      </c>
    </row>
    <row r="363" spans="1:17" ht="27" customHeight="1">
      <c r="A363" s="9" t="s">
        <v>85</v>
      </c>
      <c r="B363" s="7">
        <v>843</v>
      </c>
      <c r="C363" s="8" t="s">
        <v>17</v>
      </c>
      <c r="D363" s="8" t="s">
        <v>21</v>
      </c>
      <c r="E363" s="30" t="s">
        <v>216</v>
      </c>
      <c r="F363" s="8" t="s">
        <v>81</v>
      </c>
      <c r="G363" s="33">
        <f aca="true" t="shared" si="169" ref="G363:L363">G364+G365</f>
        <v>642971</v>
      </c>
      <c r="H363" s="33">
        <f t="shared" si="169"/>
        <v>642971</v>
      </c>
      <c r="I363" s="33">
        <f t="shared" si="169"/>
        <v>642971</v>
      </c>
      <c r="J363" s="36">
        <f t="shared" si="169"/>
        <v>642971</v>
      </c>
      <c r="K363" s="36">
        <f t="shared" si="169"/>
        <v>642971</v>
      </c>
      <c r="L363" s="36">
        <f t="shared" si="169"/>
        <v>642971</v>
      </c>
      <c r="M363" s="36">
        <f>M364+M365</f>
        <v>642971</v>
      </c>
      <c r="N363" s="36">
        <f>N364+N365</f>
        <v>667159.3</v>
      </c>
      <c r="O363" s="82">
        <f t="shared" si="165"/>
        <v>24188.300000000047</v>
      </c>
      <c r="P363" s="36">
        <f>P364+P365</f>
        <v>667159.3</v>
      </c>
      <c r="Q363" s="100">
        <f t="shared" si="166"/>
        <v>100</v>
      </c>
    </row>
    <row r="364" spans="1:17" ht="17.25" customHeight="1">
      <c r="A364" s="9" t="s">
        <v>200</v>
      </c>
      <c r="B364" s="7">
        <v>843</v>
      </c>
      <c r="C364" s="8" t="s">
        <v>17</v>
      </c>
      <c r="D364" s="8" t="s">
        <v>21</v>
      </c>
      <c r="E364" s="30" t="s">
        <v>216</v>
      </c>
      <c r="F364" s="8" t="s">
        <v>130</v>
      </c>
      <c r="G364" s="33">
        <v>493833</v>
      </c>
      <c r="H364" s="33">
        <v>493833</v>
      </c>
      <c r="I364" s="33">
        <v>493833</v>
      </c>
      <c r="J364" s="36">
        <v>493833</v>
      </c>
      <c r="K364" s="36">
        <v>493833</v>
      </c>
      <c r="L364" s="36">
        <v>493833</v>
      </c>
      <c r="M364" s="36">
        <v>493833</v>
      </c>
      <c r="N364" s="36">
        <v>507540.15</v>
      </c>
      <c r="O364" s="82">
        <f t="shared" si="165"/>
        <v>13707.150000000023</v>
      </c>
      <c r="P364" s="36">
        <v>507540.15</v>
      </c>
      <c r="Q364" s="100">
        <f t="shared" si="166"/>
        <v>100</v>
      </c>
    </row>
    <row r="365" spans="1:17" ht="40.5" customHeight="1">
      <c r="A365" s="9" t="s">
        <v>201</v>
      </c>
      <c r="B365" s="7">
        <v>843</v>
      </c>
      <c r="C365" s="8" t="s">
        <v>17</v>
      </c>
      <c r="D365" s="8" t="s">
        <v>21</v>
      </c>
      <c r="E365" s="30" t="s">
        <v>216</v>
      </c>
      <c r="F365" s="8" t="s">
        <v>199</v>
      </c>
      <c r="G365" s="33">
        <v>149138</v>
      </c>
      <c r="H365" s="33">
        <v>149138</v>
      </c>
      <c r="I365" s="33">
        <v>149138</v>
      </c>
      <c r="J365" s="36">
        <v>149138</v>
      </c>
      <c r="K365" s="36">
        <v>149138</v>
      </c>
      <c r="L365" s="36">
        <v>149138</v>
      </c>
      <c r="M365" s="36">
        <v>149138</v>
      </c>
      <c r="N365" s="36">
        <v>159619.15</v>
      </c>
      <c r="O365" s="82">
        <f t="shared" si="165"/>
        <v>10481.149999999994</v>
      </c>
      <c r="P365" s="36">
        <v>159619.15</v>
      </c>
      <c r="Q365" s="100">
        <f t="shared" si="166"/>
        <v>100</v>
      </c>
    </row>
    <row r="366" spans="1:17" ht="25.5" customHeight="1">
      <c r="A366" s="9" t="s">
        <v>90</v>
      </c>
      <c r="B366" s="7">
        <v>843</v>
      </c>
      <c r="C366" s="8" t="s">
        <v>17</v>
      </c>
      <c r="D366" s="8" t="s">
        <v>21</v>
      </c>
      <c r="E366" s="30" t="s">
        <v>189</v>
      </c>
      <c r="F366" s="8"/>
      <c r="G366" s="33" t="e">
        <f aca="true" t="shared" si="170" ref="G366:L366">G367+G370+G373</f>
        <v>#REF!</v>
      </c>
      <c r="H366" s="33" t="e">
        <f t="shared" si="170"/>
        <v>#REF!</v>
      </c>
      <c r="I366" s="33" t="e">
        <f t="shared" si="170"/>
        <v>#REF!</v>
      </c>
      <c r="J366" s="36" t="e">
        <f t="shared" si="170"/>
        <v>#REF!</v>
      </c>
      <c r="K366" s="36" t="e">
        <f t="shared" si="170"/>
        <v>#REF!</v>
      </c>
      <c r="L366" s="36" t="e">
        <f t="shared" si="170"/>
        <v>#REF!</v>
      </c>
      <c r="M366" s="36" t="e">
        <f>M367+M370+M373</f>
        <v>#REF!</v>
      </c>
      <c r="N366" s="36">
        <f>N367+N370+N373</f>
        <v>85019.58</v>
      </c>
      <c r="O366" s="82" t="e">
        <f t="shared" si="165"/>
        <v>#REF!</v>
      </c>
      <c r="P366" s="36">
        <f>P367+P370+P373</f>
        <v>74946.09000000001</v>
      </c>
      <c r="Q366" s="100">
        <f t="shared" si="166"/>
        <v>88.15156461605669</v>
      </c>
    </row>
    <row r="367" spans="1:17" ht="38.25" customHeight="1">
      <c r="A367" s="9" t="s">
        <v>84</v>
      </c>
      <c r="B367" s="7">
        <v>843</v>
      </c>
      <c r="C367" s="8" t="s">
        <v>17</v>
      </c>
      <c r="D367" s="8" t="s">
        <v>21</v>
      </c>
      <c r="E367" s="30" t="s">
        <v>189</v>
      </c>
      <c r="F367" s="8" t="s">
        <v>56</v>
      </c>
      <c r="G367" s="33">
        <f aca="true" t="shared" si="171" ref="G367:P367">G368</f>
        <v>1833.4</v>
      </c>
      <c r="H367" s="33">
        <f t="shared" si="171"/>
        <v>1833.4</v>
      </c>
      <c r="I367" s="33">
        <f t="shared" si="171"/>
        <v>1833.4</v>
      </c>
      <c r="J367" s="36">
        <f t="shared" si="171"/>
        <v>1833.4</v>
      </c>
      <c r="K367" s="36">
        <f t="shared" si="171"/>
        <v>1833.4</v>
      </c>
      <c r="L367" s="36">
        <f t="shared" si="171"/>
        <v>1833.4</v>
      </c>
      <c r="M367" s="36">
        <f t="shared" si="171"/>
        <v>1833.4</v>
      </c>
      <c r="N367" s="36">
        <f t="shared" si="171"/>
        <v>1765</v>
      </c>
      <c r="O367" s="82">
        <f t="shared" si="165"/>
        <v>-68.40000000000009</v>
      </c>
      <c r="P367" s="36">
        <f t="shared" si="171"/>
        <v>1765</v>
      </c>
      <c r="Q367" s="100">
        <f t="shared" si="166"/>
        <v>100</v>
      </c>
    </row>
    <row r="368" spans="1:17" ht="26.25" customHeight="1">
      <c r="A368" s="9" t="s">
        <v>85</v>
      </c>
      <c r="B368" s="7">
        <v>843</v>
      </c>
      <c r="C368" s="8" t="s">
        <v>17</v>
      </c>
      <c r="D368" s="8" t="s">
        <v>21</v>
      </c>
      <c r="E368" s="30" t="s">
        <v>189</v>
      </c>
      <c r="F368" s="8" t="s">
        <v>81</v>
      </c>
      <c r="G368" s="33">
        <f aca="true" t="shared" si="172" ref="G368:P368">+G369</f>
        <v>1833.4</v>
      </c>
      <c r="H368" s="33">
        <f t="shared" si="172"/>
        <v>1833.4</v>
      </c>
      <c r="I368" s="33">
        <f t="shared" si="172"/>
        <v>1833.4</v>
      </c>
      <c r="J368" s="36">
        <f t="shared" si="172"/>
        <v>1833.4</v>
      </c>
      <c r="K368" s="36">
        <f t="shared" si="172"/>
        <v>1833.4</v>
      </c>
      <c r="L368" s="36">
        <f t="shared" si="172"/>
        <v>1833.4</v>
      </c>
      <c r="M368" s="36">
        <f t="shared" si="172"/>
        <v>1833.4</v>
      </c>
      <c r="N368" s="36">
        <f t="shared" si="172"/>
        <v>1765</v>
      </c>
      <c r="O368" s="82">
        <f t="shared" si="165"/>
        <v>-68.40000000000009</v>
      </c>
      <c r="P368" s="36">
        <f t="shared" si="172"/>
        <v>1765</v>
      </c>
      <c r="Q368" s="100">
        <f t="shared" si="166"/>
        <v>100</v>
      </c>
    </row>
    <row r="369" spans="1:17" ht="27.75" customHeight="1">
      <c r="A369" s="9" t="s">
        <v>134</v>
      </c>
      <c r="B369" s="7">
        <v>843</v>
      </c>
      <c r="C369" s="8" t="s">
        <v>17</v>
      </c>
      <c r="D369" s="8" t="s">
        <v>21</v>
      </c>
      <c r="E369" s="30" t="s">
        <v>189</v>
      </c>
      <c r="F369" s="8" t="s">
        <v>133</v>
      </c>
      <c r="G369" s="33">
        <v>1833.4</v>
      </c>
      <c r="H369" s="33">
        <v>1833.4</v>
      </c>
      <c r="I369" s="33">
        <v>1833.4</v>
      </c>
      <c r="J369" s="36">
        <v>1833.4</v>
      </c>
      <c r="K369" s="36">
        <v>1833.4</v>
      </c>
      <c r="L369" s="36">
        <v>1833.4</v>
      </c>
      <c r="M369" s="36">
        <v>1833.4</v>
      </c>
      <c r="N369" s="36">
        <v>1765</v>
      </c>
      <c r="O369" s="82">
        <f t="shared" si="165"/>
        <v>-68.40000000000009</v>
      </c>
      <c r="P369" s="36">
        <v>1765</v>
      </c>
      <c r="Q369" s="100">
        <f t="shared" si="166"/>
        <v>100</v>
      </c>
    </row>
    <row r="370" spans="1:17" ht="27" customHeight="1">
      <c r="A370" s="9" t="s">
        <v>203</v>
      </c>
      <c r="B370" s="7">
        <v>843</v>
      </c>
      <c r="C370" s="8" t="s">
        <v>17</v>
      </c>
      <c r="D370" s="8" t="s">
        <v>21</v>
      </c>
      <c r="E370" s="30" t="s">
        <v>189</v>
      </c>
      <c r="F370" s="8" t="s">
        <v>57</v>
      </c>
      <c r="G370" s="33">
        <f aca="true" t="shared" si="173" ref="G370:P371">G371</f>
        <v>80000</v>
      </c>
      <c r="H370" s="33">
        <f t="shared" si="173"/>
        <v>80000</v>
      </c>
      <c r="I370" s="33">
        <f t="shared" si="173"/>
        <v>80000</v>
      </c>
      <c r="J370" s="36">
        <f t="shared" si="173"/>
        <v>82000</v>
      </c>
      <c r="K370" s="36">
        <f t="shared" si="173"/>
        <v>82500</v>
      </c>
      <c r="L370" s="36">
        <f t="shared" si="173"/>
        <v>83780</v>
      </c>
      <c r="M370" s="36">
        <f t="shared" si="173"/>
        <v>84780</v>
      </c>
      <c r="N370" s="36">
        <f t="shared" si="173"/>
        <v>83199.73</v>
      </c>
      <c r="O370" s="82">
        <f t="shared" si="165"/>
        <v>-1580.270000000004</v>
      </c>
      <c r="P370" s="36">
        <f t="shared" si="173"/>
        <v>73126.24</v>
      </c>
      <c r="Q370" s="100">
        <f t="shared" si="166"/>
        <v>87.89240061235776</v>
      </c>
    </row>
    <row r="371" spans="1:17" ht="26.25" customHeight="1">
      <c r="A371" s="9" t="s">
        <v>204</v>
      </c>
      <c r="B371" s="7">
        <v>843</v>
      </c>
      <c r="C371" s="8" t="s">
        <v>17</v>
      </c>
      <c r="D371" s="8" t="s">
        <v>21</v>
      </c>
      <c r="E371" s="30" t="s">
        <v>189</v>
      </c>
      <c r="F371" s="8" t="s">
        <v>63</v>
      </c>
      <c r="G371" s="33">
        <f t="shared" si="173"/>
        <v>80000</v>
      </c>
      <c r="H371" s="33">
        <f t="shared" si="173"/>
        <v>80000</v>
      </c>
      <c r="I371" s="33">
        <f t="shared" si="173"/>
        <v>80000</v>
      </c>
      <c r="J371" s="36">
        <f t="shared" si="173"/>
        <v>82000</v>
      </c>
      <c r="K371" s="36">
        <f t="shared" si="173"/>
        <v>82500</v>
      </c>
      <c r="L371" s="36">
        <f t="shared" si="173"/>
        <v>83780</v>
      </c>
      <c r="M371" s="36">
        <f t="shared" si="173"/>
        <v>84780</v>
      </c>
      <c r="N371" s="36">
        <f t="shared" si="173"/>
        <v>83199.73</v>
      </c>
      <c r="O371" s="82">
        <f t="shared" si="165"/>
        <v>-1580.270000000004</v>
      </c>
      <c r="P371" s="36">
        <f t="shared" si="173"/>
        <v>73126.24</v>
      </c>
      <c r="Q371" s="100">
        <f t="shared" si="166"/>
        <v>87.89240061235776</v>
      </c>
    </row>
    <row r="372" spans="1:17" ht="26.25" customHeight="1">
      <c r="A372" s="9" t="s">
        <v>132</v>
      </c>
      <c r="B372" s="7">
        <v>843</v>
      </c>
      <c r="C372" s="8" t="s">
        <v>17</v>
      </c>
      <c r="D372" s="8" t="s">
        <v>21</v>
      </c>
      <c r="E372" s="30" t="s">
        <v>189</v>
      </c>
      <c r="F372" s="8" t="s">
        <v>131</v>
      </c>
      <c r="G372" s="33">
        <v>80000</v>
      </c>
      <c r="H372" s="33">
        <v>80000</v>
      </c>
      <c r="I372" s="33">
        <v>80000</v>
      </c>
      <c r="J372" s="36">
        <v>82000</v>
      </c>
      <c r="K372" s="36">
        <v>82500</v>
      </c>
      <c r="L372" s="36">
        <v>83780</v>
      </c>
      <c r="M372" s="36">
        <v>84780</v>
      </c>
      <c r="N372" s="36">
        <v>83199.73</v>
      </c>
      <c r="O372" s="82">
        <f t="shared" si="165"/>
        <v>-1580.270000000004</v>
      </c>
      <c r="P372" s="36">
        <v>73126.24</v>
      </c>
      <c r="Q372" s="100">
        <f t="shared" si="166"/>
        <v>87.89240061235776</v>
      </c>
    </row>
    <row r="373" spans="1:17" ht="18.75" customHeight="1">
      <c r="A373" s="9" t="s">
        <v>58</v>
      </c>
      <c r="B373" s="7">
        <v>843</v>
      </c>
      <c r="C373" s="8" t="s">
        <v>17</v>
      </c>
      <c r="D373" s="8" t="s">
        <v>21</v>
      </c>
      <c r="E373" s="30" t="s">
        <v>189</v>
      </c>
      <c r="F373" s="8" t="s">
        <v>60</v>
      </c>
      <c r="G373" s="33" t="e">
        <f aca="true" t="shared" si="174" ref="G373:P373">G374</f>
        <v>#REF!</v>
      </c>
      <c r="H373" s="33" t="e">
        <f t="shared" si="174"/>
        <v>#REF!</v>
      </c>
      <c r="I373" s="33" t="e">
        <f t="shared" si="174"/>
        <v>#REF!</v>
      </c>
      <c r="J373" s="36" t="e">
        <f t="shared" si="174"/>
        <v>#REF!</v>
      </c>
      <c r="K373" s="36" t="e">
        <f t="shared" si="174"/>
        <v>#REF!</v>
      </c>
      <c r="L373" s="36" t="e">
        <f t="shared" si="174"/>
        <v>#REF!</v>
      </c>
      <c r="M373" s="36" t="e">
        <f t="shared" si="174"/>
        <v>#REF!</v>
      </c>
      <c r="N373" s="36">
        <f t="shared" si="174"/>
        <v>54.85</v>
      </c>
      <c r="O373" s="82" t="e">
        <f t="shared" si="165"/>
        <v>#REF!</v>
      </c>
      <c r="P373" s="36">
        <f t="shared" si="174"/>
        <v>54.85</v>
      </c>
      <c r="Q373" s="100">
        <f t="shared" si="166"/>
        <v>100</v>
      </c>
    </row>
    <row r="374" spans="1:17" ht="13.5" customHeight="1">
      <c r="A374" s="9" t="s">
        <v>148</v>
      </c>
      <c r="B374" s="7">
        <v>843</v>
      </c>
      <c r="C374" s="8" t="s">
        <v>17</v>
      </c>
      <c r="D374" s="8" t="s">
        <v>21</v>
      </c>
      <c r="E374" s="30" t="s">
        <v>189</v>
      </c>
      <c r="F374" s="8" t="s">
        <v>147</v>
      </c>
      <c r="G374" s="33" t="e">
        <f>#REF!+#REF!+G375</f>
        <v>#REF!</v>
      </c>
      <c r="H374" s="33" t="e">
        <f>#REF!+#REF!+H375</f>
        <v>#REF!</v>
      </c>
      <c r="I374" s="33" t="e">
        <f>#REF!+#REF!+I375</f>
        <v>#REF!</v>
      </c>
      <c r="J374" s="36" t="e">
        <f>#REF!+#REF!+J375</f>
        <v>#REF!</v>
      </c>
      <c r="K374" s="36" t="e">
        <f>#REF!+#REF!+K375</f>
        <v>#REF!</v>
      </c>
      <c r="L374" s="36" t="e">
        <f>#REF!+#REF!+L375</f>
        <v>#REF!</v>
      </c>
      <c r="M374" s="36" t="e">
        <f>#REF!+#REF!+M375</f>
        <v>#REF!</v>
      </c>
      <c r="N374" s="36">
        <f>+N375</f>
        <v>54.85</v>
      </c>
      <c r="O374" s="36">
        <f>+O375</f>
        <v>-170.15</v>
      </c>
      <c r="P374" s="36">
        <f>+P375</f>
        <v>54.85</v>
      </c>
      <c r="Q374" s="100">
        <f t="shared" si="166"/>
        <v>100</v>
      </c>
    </row>
    <row r="375" spans="1:17" ht="16.5" customHeight="1">
      <c r="A375" s="9" t="s">
        <v>223</v>
      </c>
      <c r="B375" s="7">
        <v>843</v>
      </c>
      <c r="C375" s="8" t="s">
        <v>17</v>
      </c>
      <c r="D375" s="8" t="s">
        <v>21</v>
      </c>
      <c r="E375" s="30" t="s">
        <v>189</v>
      </c>
      <c r="F375" s="8" t="s">
        <v>222</v>
      </c>
      <c r="G375" s="33">
        <v>5</v>
      </c>
      <c r="H375" s="33">
        <v>5</v>
      </c>
      <c r="I375" s="33">
        <v>5</v>
      </c>
      <c r="J375" s="36">
        <v>5</v>
      </c>
      <c r="K375" s="36">
        <v>5</v>
      </c>
      <c r="L375" s="36">
        <v>225</v>
      </c>
      <c r="M375" s="36">
        <v>225</v>
      </c>
      <c r="N375" s="36">
        <v>54.85</v>
      </c>
      <c r="O375" s="82">
        <f t="shared" si="165"/>
        <v>-170.15</v>
      </c>
      <c r="P375" s="36">
        <v>54.85</v>
      </c>
      <c r="Q375" s="100">
        <f t="shared" si="166"/>
        <v>100</v>
      </c>
    </row>
    <row r="376" spans="1:17" ht="25.5">
      <c r="A376" s="34" t="s">
        <v>129</v>
      </c>
      <c r="B376" s="5">
        <v>850</v>
      </c>
      <c r="C376" s="6"/>
      <c r="D376" s="6"/>
      <c r="E376" s="30"/>
      <c r="F376" s="6"/>
      <c r="G376" s="32">
        <f aca="true" t="shared" si="175" ref="G376:M376">G377+G446</f>
        <v>201628554.6</v>
      </c>
      <c r="H376" s="32">
        <f t="shared" si="175"/>
        <v>201628554.6</v>
      </c>
      <c r="I376" s="32">
        <f t="shared" si="175"/>
        <v>201628554.6</v>
      </c>
      <c r="J376" s="87">
        <f t="shared" si="175"/>
        <v>219918296.6</v>
      </c>
      <c r="K376" s="87">
        <f t="shared" si="175"/>
        <v>219918296.6</v>
      </c>
      <c r="L376" s="87">
        <f t="shared" si="175"/>
        <v>219918296.6</v>
      </c>
      <c r="M376" s="87">
        <f t="shared" si="175"/>
        <v>223199679.6</v>
      </c>
      <c r="N376" s="87">
        <f>N377+N446</f>
        <v>244370773.12</v>
      </c>
      <c r="O376" s="82">
        <f t="shared" si="165"/>
        <v>21171093.52000001</v>
      </c>
      <c r="P376" s="87">
        <f>P377+P446</f>
        <v>244370773.12</v>
      </c>
      <c r="Q376" s="100">
        <f t="shared" si="166"/>
        <v>100</v>
      </c>
    </row>
    <row r="377" spans="1:17" ht="12.75">
      <c r="A377" s="17" t="s">
        <v>9</v>
      </c>
      <c r="B377" s="5">
        <v>850</v>
      </c>
      <c r="C377" s="6" t="s">
        <v>23</v>
      </c>
      <c r="D377" s="6"/>
      <c r="E377" s="30"/>
      <c r="F377" s="6"/>
      <c r="G377" s="32">
        <f aca="true" t="shared" si="176" ref="G377:L377">G378+G407+G421+G387+G416</f>
        <v>200025952.6</v>
      </c>
      <c r="H377" s="32">
        <f t="shared" si="176"/>
        <v>200025952.6</v>
      </c>
      <c r="I377" s="32">
        <f t="shared" si="176"/>
        <v>200025952.6</v>
      </c>
      <c r="J377" s="87">
        <f t="shared" si="176"/>
        <v>218315694.6</v>
      </c>
      <c r="K377" s="87">
        <f t="shared" si="176"/>
        <v>218315694.6</v>
      </c>
      <c r="L377" s="87">
        <f t="shared" si="176"/>
        <v>218315694.6</v>
      </c>
      <c r="M377" s="87">
        <f>M378+M407+M421+M387+M416</f>
        <v>221597077.6</v>
      </c>
      <c r="N377" s="87">
        <f>N378+N407+N421+N387+N416</f>
        <v>242468171.12</v>
      </c>
      <c r="O377" s="82">
        <f t="shared" si="165"/>
        <v>20871093.52000001</v>
      </c>
      <c r="P377" s="87">
        <f>P378+P407+P421+P387+P416</f>
        <v>242468171.12</v>
      </c>
      <c r="Q377" s="100">
        <f t="shared" si="166"/>
        <v>100</v>
      </c>
    </row>
    <row r="378" spans="1:17" ht="12.75">
      <c r="A378" s="17" t="s">
        <v>10</v>
      </c>
      <c r="B378" s="5">
        <v>850</v>
      </c>
      <c r="C378" s="6" t="s">
        <v>23</v>
      </c>
      <c r="D378" s="6" t="s">
        <v>17</v>
      </c>
      <c r="E378" s="30"/>
      <c r="F378" s="6"/>
      <c r="G378" s="32">
        <f aca="true" t="shared" si="177" ref="G378:L378">G383+G379</f>
        <v>44701875</v>
      </c>
      <c r="H378" s="32">
        <f t="shared" si="177"/>
        <v>44701875</v>
      </c>
      <c r="I378" s="32">
        <f t="shared" si="177"/>
        <v>44701875</v>
      </c>
      <c r="J378" s="87">
        <f t="shared" si="177"/>
        <v>45007316</v>
      </c>
      <c r="K378" s="87">
        <f t="shared" si="177"/>
        <v>45007316</v>
      </c>
      <c r="L378" s="87">
        <f t="shared" si="177"/>
        <v>45007316</v>
      </c>
      <c r="M378" s="87">
        <f>M383+M379</f>
        <v>48456742</v>
      </c>
      <c r="N378" s="87">
        <f>N383+N379</f>
        <v>50344620.54</v>
      </c>
      <c r="O378" s="82">
        <f t="shared" si="165"/>
        <v>1887878.539999999</v>
      </c>
      <c r="P378" s="87">
        <f>P383+P379</f>
        <v>50344620.54</v>
      </c>
      <c r="Q378" s="100">
        <f t="shared" si="166"/>
        <v>100</v>
      </c>
    </row>
    <row r="379" spans="1:17" ht="12.75">
      <c r="A379" s="9" t="s">
        <v>99</v>
      </c>
      <c r="B379" s="7">
        <v>850</v>
      </c>
      <c r="C379" s="8" t="s">
        <v>23</v>
      </c>
      <c r="D379" s="8" t="s">
        <v>17</v>
      </c>
      <c r="E379" s="30" t="s">
        <v>190</v>
      </c>
      <c r="F379" s="8"/>
      <c r="G379" s="33">
        <f aca="true" t="shared" si="178" ref="G379:P379">G380</f>
        <v>5930000</v>
      </c>
      <c r="H379" s="33">
        <f t="shared" si="178"/>
        <v>5930000</v>
      </c>
      <c r="I379" s="33">
        <f t="shared" si="178"/>
        <v>5930000</v>
      </c>
      <c r="J379" s="36">
        <f t="shared" si="178"/>
        <v>6235441</v>
      </c>
      <c r="K379" s="36">
        <f t="shared" si="178"/>
        <v>6235441</v>
      </c>
      <c r="L379" s="36">
        <f t="shared" si="178"/>
        <v>6235441</v>
      </c>
      <c r="M379" s="36">
        <f t="shared" si="178"/>
        <v>9684867</v>
      </c>
      <c r="N379" s="36">
        <f t="shared" si="178"/>
        <v>11572745.54</v>
      </c>
      <c r="O379" s="82">
        <f t="shared" si="165"/>
        <v>1887878.539999999</v>
      </c>
      <c r="P379" s="36">
        <f t="shared" si="178"/>
        <v>11572745.54</v>
      </c>
      <c r="Q379" s="100">
        <f t="shared" si="166"/>
        <v>100</v>
      </c>
    </row>
    <row r="380" spans="1:17" ht="38.25">
      <c r="A380" s="22" t="s">
        <v>123</v>
      </c>
      <c r="B380" s="7">
        <v>850</v>
      </c>
      <c r="C380" s="8" t="s">
        <v>23</v>
      </c>
      <c r="D380" s="8" t="s">
        <v>17</v>
      </c>
      <c r="E380" s="30" t="s">
        <v>190</v>
      </c>
      <c r="F380" s="8" t="s">
        <v>66</v>
      </c>
      <c r="G380" s="33">
        <f aca="true" t="shared" si="179" ref="G380:L380">G382</f>
        <v>5930000</v>
      </c>
      <c r="H380" s="33">
        <f t="shared" si="179"/>
        <v>5930000</v>
      </c>
      <c r="I380" s="33">
        <f t="shared" si="179"/>
        <v>5930000</v>
      </c>
      <c r="J380" s="36">
        <f t="shared" si="179"/>
        <v>6235441</v>
      </c>
      <c r="K380" s="36">
        <f t="shared" si="179"/>
        <v>6235441</v>
      </c>
      <c r="L380" s="36">
        <f t="shared" si="179"/>
        <v>6235441</v>
      </c>
      <c r="M380" s="36">
        <f>M382</f>
        <v>9684867</v>
      </c>
      <c r="N380" s="36">
        <f>N382</f>
        <v>11572745.54</v>
      </c>
      <c r="O380" s="82">
        <f t="shared" si="165"/>
        <v>1887878.539999999</v>
      </c>
      <c r="P380" s="36">
        <f>P382</f>
        <v>11572745.54</v>
      </c>
      <c r="Q380" s="100">
        <f t="shared" si="166"/>
        <v>100</v>
      </c>
    </row>
    <row r="381" spans="1:17" ht="12.75">
      <c r="A381" s="22" t="s">
        <v>146</v>
      </c>
      <c r="B381" s="7">
        <v>850</v>
      </c>
      <c r="C381" s="8" t="s">
        <v>23</v>
      </c>
      <c r="D381" s="8" t="s">
        <v>17</v>
      </c>
      <c r="E381" s="30" t="s">
        <v>190</v>
      </c>
      <c r="F381" s="8" t="s">
        <v>145</v>
      </c>
      <c r="G381" s="33">
        <f aca="true" t="shared" si="180" ref="G381:P381">G382</f>
        <v>5930000</v>
      </c>
      <c r="H381" s="33">
        <f t="shared" si="180"/>
        <v>5930000</v>
      </c>
      <c r="I381" s="33">
        <f t="shared" si="180"/>
        <v>5930000</v>
      </c>
      <c r="J381" s="36">
        <f t="shared" si="180"/>
        <v>6235441</v>
      </c>
      <c r="K381" s="36">
        <f t="shared" si="180"/>
        <v>6235441</v>
      </c>
      <c r="L381" s="36">
        <f t="shared" si="180"/>
        <v>6235441</v>
      </c>
      <c r="M381" s="36">
        <f t="shared" si="180"/>
        <v>9684867</v>
      </c>
      <c r="N381" s="36">
        <f t="shared" si="180"/>
        <v>11572745.54</v>
      </c>
      <c r="O381" s="82">
        <f t="shared" si="165"/>
        <v>1887878.539999999</v>
      </c>
      <c r="P381" s="36">
        <f t="shared" si="180"/>
        <v>11572745.54</v>
      </c>
      <c r="Q381" s="100">
        <f t="shared" si="166"/>
        <v>100</v>
      </c>
    </row>
    <row r="382" spans="1:17" ht="38.25" customHeight="1">
      <c r="A382" s="22" t="s">
        <v>107</v>
      </c>
      <c r="B382" s="7">
        <v>850</v>
      </c>
      <c r="C382" s="8" t="s">
        <v>23</v>
      </c>
      <c r="D382" s="8" t="s">
        <v>17</v>
      </c>
      <c r="E382" s="30" t="s">
        <v>190</v>
      </c>
      <c r="F382" s="8" t="s">
        <v>67</v>
      </c>
      <c r="G382" s="33">
        <v>5930000</v>
      </c>
      <c r="H382" s="33">
        <v>5930000</v>
      </c>
      <c r="I382" s="33">
        <v>5930000</v>
      </c>
      <c r="J382" s="36">
        <v>6235441</v>
      </c>
      <c r="K382" s="36">
        <v>6235441</v>
      </c>
      <c r="L382" s="36">
        <v>6235441</v>
      </c>
      <c r="M382" s="36">
        <v>9684867</v>
      </c>
      <c r="N382" s="36">
        <v>11572745.54</v>
      </c>
      <c r="O382" s="82">
        <f t="shared" si="165"/>
        <v>1887878.539999999</v>
      </c>
      <c r="P382" s="36">
        <v>11572745.54</v>
      </c>
      <c r="Q382" s="100">
        <f t="shared" si="166"/>
        <v>100</v>
      </c>
    </row>
    <row r="383" spans="1:17" ht="39.75" customHeight="1">
      <c r="A383" s="9" t="s">
        <v>156</v>
      </c>
      <c r="B383" s="7">
        <v>850</v>
      </c>
      <c r="C383" s="8" t="s">
        <v>23</v>
      </c>
      <c r="D383" s="8" t="s">
        <v>17</v>
      </c>
      <c r="E383" s="30" t="s">
        <v>191</v>
      </c>
      <c r="F383" s="8"/>
      <c r="G383" s="33">
        <f aca="true" t="shared" si="181" ref="G383:P383">G384</f>
        <v>38771875</v>
      </c>
      <c r="H383" s="33">
        <f t="shared" si="181"/>
        <v>38771875</v>
      </c>
      <c r="I383" s="33">
        <f t="shared" si="181"/>
        <v>38771875</v>
      </c>
      <c r="J383" s="36">
        <f t="shared" si="181"/>
        <v>38771875</v>
      </c>
      <c r="K383" s="36">
        <f t="shared" si="181"/>
        <v>38771875</v>
      </c>
      <c r="L383" s="36">
        <f t="shared" si="181"/>
        <v>38771875</v>
      </c>
      <c r="M383" s="36">
        <f t="shared" si="181"/>
        <v>38771875</v>
      </c>
      <c r="N383" s="36">
        <f t="shared" si="181"/>
        <v>38771875</v>
      </c>
      <c r="O383" s="82">
        <f t="shared" si="165"/>
        <v>0</v>
      </c>
      <c r="P383" s="36">
        <f t="shared" si="181"/>
        <v>38771875</v>
      </c>
      <c r="Q383" s="100">
        <f t="shared" si="166"/>
        <v>100</v>
      </c>
    </row>
    <row r="384" spans="1:17" ht="36.75" customHeight="1">
      <c r="A384" s="22" t="s">
        <v>123</v>
      </c>
      <c r="B384" s="7">
        <v>850</v>
      </c>
      <c r="C384" s="8" t="s">
        <v>23</v>
      </c>
      <c r="D384" s="8" t="s">
        <v>17</v>
      </c>
      <c r="E384" s="30" t="s">
        <v>191</v>
      </c>
      <c r="F384" s="8" t="s">
        <v>66</v>
      </c>
      <c r="G384" s="33">
        <f aca="true" t="shared" si="182" ref="G384:L384">G386</f>
        <v>38771875</v>
      </c>
      <c r="H384" s="33">
        <f t="shared" si="182"/>
        <v>38771875</v>
      </c>
      <c r="I384" s="33">
        <f t="shared" si="182"/>
        <v>38771875</v>
      </c>
      <c r="J384" s="36">
        <f t="shared" si="182"/>
        <v>38771875</v>
      </c>
      <c r="K384" s="36">
        <f t="shared" si="182"/>
        <v>38771875</v>
      </c>
      <c r="L384" s="36">
        <f t="shared" si="182"/>
        <v>38771875</v>
      </c>
      <c r="M384" s="36">
        <f>M386</f>
        <v>38771875</v>
      </c>
      <c r="N384" s="36">
        <f>N386</f>
        <v>38771875</v>
      </c>
      <c r="O384" s="82">
        <f t="shared" si="165"/>
        <v>0</v>
      </c>
      <c r="P384" s="36">
        <f>P386</f>
        <v>38771875</v>
      </c>
      <c r="Q384" s="100">
        <f t="shared" si="166"/>
        <v>100</v>
      </c>
    </row>
    <row r="385" spans="1:17" ht="21.75" customHeight="1">
      <c r="A385" s="22" t="s">
        <v>146</v>
      </c>
      <c r="B385" s="7">
        <v>850</v>
      </c>
      <c r="C385" s="8" t="s">
        <v>23</v>
      </c>
      <c r="D385" s="8" t="s">
        <v>17</v>
      </c>
      <c r="E385" s="30" t="s">
        <v>191</v>
      </c>
      <c r="F385" s="8" t="s">
        <v>145</v>
      </c>
      <c r="G385" s="33">
        <f aca="true" t="shared" si="183" ref="G385:P385">G386</f>
        <v>38771875</v>
      </c>
      <c r="H385" s="33">
        <f t="shared" si="183"/>
        <v>38771875</v>
      </c>
      <c r="I385" s="33">
        <f t="shared" si="183"/>
        <v>38771875</v>
      </c>
      <c r="J385" s="36">
        <f t="shared" si="183"/>
        <v>38771875</v>
      </c>
      <c r="K385" s="36">
        <f t="shared" si="183"/>
        <v>38771875</v>
      </c>
      <c r="L385" s="36">
        <f t="shared" si="183"/>
        <v>38771875</v>
      </c>
      <c r="M385" s="36">
        <f t="shared" si="183"/>
        <v>38771875</v>
      </c>
      <c r="N385" s="36">
        <f t="shared" si="183"/>
        <v>38771875</v>
      </c>
      <c r="O385" s="82">
        <f t="shared" si="165"/>
        <v>0</v>
      </c>
      <c r="P385" s="36">
        <f t="shared" si="183"/>
        <v>38771875</v>
      </c>
      <c r="Q385" s="100">
        <f t="shared" si="166"/>
        <v>100</v>
      </c>
    </row>
    <row r="386" spans="1:17" ht="40.5" customHeight="1">
      <c r="A386" s="22" t="s">
        <v>107</v>
      </c>
      <c r="B386" s="7">
        <v>850</v>
      </c>
      <c r="C386" s="8" t="s">
        <v>23</v>
      </c>
      <c r="D386" s="8" t="s">
        <v>17</v>
      </c>
      <c r="E386" s="30" t="s">
        <v>191</v>
      </c>
      <c r="F386" s="8" t="s">
        <v>67</v>
      </c>
      <c r="G386" s="33">
        <v>38771875</v>
      </c>
      <c r="H386" s="33">
        <v>38771875</v>
      </c>
      <c r="I386" s="33">
        <v>38771875</v>
      </c>
      <c r="J386" s="36">
        <v>38771875</v>
      </c>
      <c r="K386" s="36">
        <v>38771875</v>
      </c>
      <c r="L386" s="36">
        <v>38771875</v>
      </c>
      <c r="M386" s="36">
        <v>38771875</v>
      </c>
      <c r="N386" s="36">
        <v>38771875</v>
      </c>
      <c r="O386" s="82">
        <f t="shared" si="165"/>
        <v>0</v>
      </c>
      <c r="P386" s="36">
        <v>38771875</v>
      </c>
      <c r="Q386" s="100">
        <f t="shared" si="166"/>
        <v>100</v>
      </c>
    </row>
    <row r="387" spans="1:17" ht="18" customHeight="1">
      <c r="A387" s="17" t="s">
        <v>11</v>
      </c>
      <c r="B387" s="5">
        <v>850</v>
      </c>
      <c r="C387" s="6" t="s">
        <v>23</v>
      </c>
      <c r="D387" s="6" t="s">
        <v>25</v>
      </c>
      <c r="E387" s="30"/>
      <c r="F387" s="8"/>
      <c r="G387" s="32">
        <f>G392+G396+G400</f>
        <v>138431877.6</v>
      </c>
      <c r="H387" s="32">
        <f>H392+H396+H400</f>
        <v>138431877.6</v>
      </c>
      <c r="I387" s="32">
        <f>I392+I396+I400</f>
        <v>138431877.6</v>
      </c>
      <c r="J387" s="87">
        <f>J392+J396+J400+J404</f>
        <v>156195438.6</v>
      </c>
      <c r="K387" s="87">
        <f>K392+K396+K400+K404</f>
        <v>156195438.6</v>
      </c>
      <c r="L387" s="87">
        <f>L392+L396+L400+L404</f>
        <v>156195438.6</v>
      </c>
      <c r="M387" s="87">
        <f>M392+M396+M400+M404+M388</f>
        <v>156212538.6</v>
      </c>
      <c r="N387" s="87">
        <f>N392+N396+N400+N404+N388</f>
        <v>174496241.72</v>
      </c>
      <c r="O387" s="82">
        <f t="shared" si="165"/>
        <v>18283703.120000005</v>
      </c>
      <c r="P387" s="87">
        <f>P392+P396+P400+P404+P388</f>
        <v>174496241.72</v>
      </c>
      <c r="Q387" s="100">
        <f t="shared" si="166"/>
        <v>100</v>
      </c>
    </row>
    <row r="388" spans="1:17" ht="18" customHeight="1">
      <c r="A388" s="9" t="s">
        <v>283</v>
      </c>
      <c r="B388" s="7">
        <v>850</v>
      </c>
      <c r="C388" s="8" t="s">
        <v>23</v>
      </c>
      <c r="D388" s="8" t="s">
        <v>25</v>
      </c>
      <c r="E388" s="30" t="s">
        <v>282</v>
      </c>
      <c r="F388" s="8"/>
      <c r="G388" s="32"/>
      <c r="H388" s="32"/>
      <c r="I388" s="32"/>
      <c r="J388" s="87"/>
      <c r="K388" s="87"/>
      <c r="L388" s="36"/>
      <c r="M388" s="36">
        <f aca="true" t="shared" si="184" ref="M388:P390">M389</f>
        <v>17100</v>
      </c>
      <c r="N388" s="36">
        <f t="shared" si="184"/>
        <v>17100</v>
      </c>
      <c r="O388" s="82">
        <f t="shared" si="165"/>
        <v>0</v>
      </c>
      <c r="P388" s="36">
        <f t="shared" si="184"/>
        <v>17100</v>
      </c>
      <c r="Q388" s="100">
        <f t="shared" si="166"/>
        <v>100</v>
      </c>
    </row>
    <row r="389" spans="1:17" ht="38.25" customHeight="1">
      <c r="A389" s="22" t="s">
        <v>123</v>
      </c>
      <c r="B389" s="7">
        <v>850</v>
      </c>
      <c r="C389" s="8" t="s">
        <v>23</v>
      </c>
      <c r="D389" s="8" t="s">
        <v>25</v>
      </c>
      <c r="E389" s="30" t="s">
        <v>282</v>
      </c>
      <c r="F389" s="8" t="s">
        <v>66</v>
      </c>
      <c r="G389" s="32"/>
      <c r="H389" s="32"/>
      <c r="I389" s="32"/>
      <c r="J389" s="87"/>
      <c r="K389" s="87"/>
      <c r="L389" s="36"/>
      <c r="M389" s="36">
        <f t="shared" si="184"/>
        <v>17100</v>
      </c>
      <c r="N389" s="36">
        <f t="shared" si="184"/>
        <v>17100</v>
      </c>
      <c r="O389" s="82">
        <f t="shared" si="165"/>
        <v>0</v>
      </c>
      <c r="P389" s="36">
        <f t="shared" si="184"/>
        <v>17100</v>
      </c>
      <c r="Q389" s="100">
        <f t="shared" si="166"/>
        <v>100</v>
      </c>
    </row>
    <row r="390" spans="1:17" ht="25.5" customHeight="1">
      <c r="A390" s="22" t="s">
        <v>146</v>
      </c>
      <c r="B390" s="7">
        <v>850</v>
      </c>
      <c r="C390" s="8" t="s">
        <v>23</v>
      </c>
      <c r="D390" s="8" t="s">
        <v>25</v>
      </c>
      <c r="E390" s="30" t="s">
        <v>282</v>
      </c>
      <c r="F390" s="8" t="s">
        <v>145</v>
      </c>
      <c r="G390" s="32"/>
      <c r="H390" s="32"/>
      <c r="I390" s="32"/>
      <c r="J390" s="87"/>
      <c r="K390" s="87"/>
      <c r="L390" s="36"/>
      <c r="M390" s="36">
        <f t="shared" si="184"/>
        <v>17100</v>
      </c>
      <c r="N390" s="36">
        <f t="shared" si="184"/>
        <v>17100</v>
      </c>
      <c r="O390" s="82">
        <f t="shared" si="165"/>
        <v>0</v>
      </c>
      <c r="P390" s="36">
        <f t="shared" si="184"/>
        <v>17100</v>
      </c>
      <c r="Q390" s="100">
        <f t="shared" si="166"/>
        <v>100</v>
      </c>
    </row>
    <row r="391" spans="1:17" ht="26.25" customHeight="1">
      <c r="A391" s="22" t="s">
        <v>220</v>
      </c>
      <c r="B391" s="7">
        <v>850</v>
      </c>
      <c r="C391" s="8" t="s">
        <v>23</v>
      </c>
      <c r="D391" s="8" t="s">
        <v>25</v>
      </c>
      <c r="E391" s="30" t="s">
        <v>282</v>
      </c>
      <c r="F391" s="8" t="s">
        <v>67</v>
      </c>
      <c r="G391" s="32"/>
      <c r="H391" s="32"/>
      <c r="I391" s="32"/>
      <c r="J391" s="87"/>
      <c r="K391" s="87"/>
      <c r="L391" s="36"/>
      <c r="M391" s="36">
        <v>17100</v>
      </c>
      <c r="N391" s="36">
        <v>17100</v>
      </c>
      <c r="O391" s="82">
        <f t="shared" si="165"/>
        <v>0</v>
      </c>
      <c r="P391" s="36">
        <v>17100</v>
      </c>
      <c r="Q391" s="100">
        <f t="shared" si="166"/>
        <v>100</v>
      </c>
    </row>
    <row r="392" spans="1:17" ht="12.75">
      <c r="A392" s="22" t="s">
        <v>97</v>
      </c>
      <c r="B392" s="7">
        <v>850</v>
      </c>
      <c r="C392" s="8" t="s">
        <v>23</v>
      </c>
      <c r="D392" s="8" t="s">
        <v>25</v>
      </c>
      <c r="E392" s="30" t="s">
        <v>192</v>
      </c>
      <c r="F392" s="8"/>
      <c r="G392" s="33">
        <f aca="true" t="shared" si="185" ref="G392:P392">G393</f>
        <v>31399291.6</v>
      </c>
      <c r="H392" s="33">
        <f t="shared" si="185"/>
        <v>31399291.6</v>
      </c>
      <c r="I392" s="33">
        <f t="shared" si="185"/>
        <v>31399291.6</v>
      </c>
      <c r="J392" s="36">
        <f t="shared" si="185"/>
        <v>46542261.6</v>
      </c>
      <c r="K392" s="36">
        <f t="shared" si="185"/>
        <v>46542261.6</v>
      </c>
      <c r="L392" s="36">
        <f t="shared" si="185"/>
        <v>46542261.6</v>
      </c>
      <c r="M392" s="36">
        <f t="shared" si="185"/>
        <v>46542261.6</v>
      </c>
      <c r="N392" s="36">
        <f t="shared" si="185"/>
        <v>64861564.72</v>
      </c>
      <c r="O392" s="82">
        <f t="shared" si="165"/>
        <v>18319303.119999997</v>
      </c>
      <c r="P392" s="36">
        <f t="shared" si="185"/>
        <v>64861564.72</v>
      </c>
      <c r="Q392" s="100">
        <f t="shared" si="166"/>
        <v>100</v>
      </c>
    </row>
    <row r="393" spans="1:17" ht="38.25">
      <c r="A393" s="22" t="s">
        <v>123</v>
      </c>
      <c r="B393" s="7">
        <v>850</v>
      </c>
      <c r="C393" s="8" t="s">
        <v>23</v>
      </c>
      <c r="D393" s="8" t="s">
        <v>25</v>
      </c>
      <c r="E393" s="30" t="s">
        <v>192</v>
      </c>
      <c r="F393" s="8" t="s">
        <v>66</v>
      </c>
      <c r="G393" s="33">
        <f aca="true" t="shared" si="186" ref="G393:L393">G395</f>
        <v>31399291.6</v>
      </c>
      <c r="H393" s="33">
        <f t="shared" si="186"/>
        <v>31399291.6</v>
      </c>
      <c r="I393" s="33">
        <f t="shared" si="186"/>
        <v>31399291.6</v>
      </c>
      <c r="J393" s="36">
        <f t="shared" si="186"/>
        <v>46542261.6</v>
      </c>
      <c r="K393" s="36">
        <f t="shared" si="186"/>
        <v>46542261.6</v>
      </c>
      <c r="L393" s="36">
        <f t="shared" si="186"/>
        <v>46542261.6</v>
      </c>
      <c r="M393" s="36">
        <f>M395</f>
        <v>46542261.6</v>
      </c>
      <c r="N393" s="36">
        <f>N395</f>
        <v>64861564.72</v>
      </c>
      <c r="O393" s="82">
        <f t="shared" si="165"/>
        <v>18319303.119999997</v>
      </c>
      <c r="P393" s="36">
        <f>P395</f>
        <v>64861564.72</v>
      </c>
      <c r="Q393" s="100">
        <f t="shared" si="166"/>
        <v>100</v>
      </c>
    </row>
    <row r="394" spans="1:17" ht="12.75">
      <c r="A394" s="22" t="s">
        <v>146</v>
      </c>
      <c r="B394" s="7">
        <v>850</v>
      </c>
      <c r="C394" s="8" t="s">
        <v>23</v>
      </c>
      <c r="D394" s="8" t="s">
        <v>25</v>
      </c>
      <c r="E394" s="30" t="s">
        <v>192</v>
      </c>
      <c r="F394" s="8" t="s">
        <v>145</v>
      </c>
      <c r="G394" s="33">
        <f aca="true" t="shared" si="187" ref="G394:P394">G395</f>
        <v>31399291.6</v>
      </c>
      <c r="H394" s="33">
        <f t="shared" si="187"/>
        <v>31399291.6</v>
      </c>
      <c r="I394" s="33">
        <f t="shared" si="187"/>
        <v>31399291.6</v>
      </c>
      <c r="J394" s="36">
        <f t="shared" si="187"/>
        <v>46542261.6</v>
      </c>
      <c r="K394" s="36">
        <f t="shared" si="187"/>
        <v>46542261.6</v>
      </c>
      <c r="L394" s="36">
        <f t="shared" si="187"/>
        <v>46542261.6</v>
      </c>
      <c r="M394" s="36">
        <f t="shared" si="187"/>
        <v>46542261.6</v>
      </c>
      <c r="N394" s="36">
        <f t="shared" si="187"/>
        <v>64861564.72</v>
      </c>
      <c r="O394" s="82">
        <f t="shared" si="165"/>
        <v>18319303.119999997</v>
      </c>
      <c r="P394" s="36">
        <f t="shared" si="187"/>
        <v>64861564.72</v>
      </c>
      <c r="Q394" s="100">
        <f t="shared" si="166"/>
        <v>100</v>
      </c>
    </row>
    <row r="395" spans="1:17" ht="42.75" customHeight="1">
      <c r="A395" s="22" t="s">
        <v>107</v>
      </c>
      <c r="B395" s="7">
        <v>850</v>
      </c>
      <c r="C395" s="8" t="s">
        <v>23</v>
      </c>
      <c r="D395" s="8" t="s">
        <v>25</v>
      </c>
      <c r="E395" s="30" t="s">
        <v>192</v>
      </c>
      <c r="F395" s="8" t="s">
        <v>67</v>
      </c>
      <c r="G395" s="33">
        <v>31399291.6</v>
      </c>
      <c r="H395" s="33">
        <v>31399291.6</v>
      </c>
      <c r="I395" s="33">
        <v>31399291.6</v>
      </c>
      <c r="J395" s="36">
        <v>46542261.6</v>
      </c>
      <c r="K395" s="36">
        <v>46542261.6</v>
      </c>
      <c r="L395" s="36">
        <v>46542261.6</v>
      </c>
      <c r="M395" s="36">
        <v>46542261.6</v>
      </c>
      <c r="N395" s="36">
        <v>64861564.72</v>
      </c>
      <c r="O395" s="82">
        <f t="shared" si="165"/>
        <v>18319303.119999997</v>
      </c>
      <c r="P395" s="36">
        <v>64861564.72</v>
      </c>
      <c r="Q395" s="100">
        <f t="shared" si="166"/>
        <v>100</v>
      </c>
    </row>
    <row r="396" spans="1:17" ht="71.25" customHeight="1">
      <c r="A396" s="31" t="s">
        <v>159</v>
      </c>
      <c r="B396" s="7">
        <v>850</v>
      </c>
      <c r="C396" s="8" t="s">
        <v>23</v>
      </c>
      <c r="D396" s="8" t="s">
        <v>25</v>
      </c>
      <c r="E396" s="30" t="s">
        <v>193</v>
      </c>
      <c r="F396" s="8"/>
      <c r="G396" s="33">
        <f aca="true" t="shared" si="188" ref="G396:P396">+G397</f>
        <v>104644586</v>
      </c>
      <c r="H396" s="33">
        <f t="shared" si="188"/>
        <v>104644586</v>
      </c>
      <c r="I396" s="33">
        <f t="shared" si="188"/>
        <v>104644586</v>
      </c>
      <c r="J396" s="36">
        <f t="shared" si="188"/>
        <v>104644586</v>
      </c>
      <c r="K396" s="36">
        <f t="shared" si="188"/>
        <v>104644586</v>
      </c>
      <c r="L396" s="36">
        <f t="shared" si="188"/>
        <v>104644586</v>
      </c>
      <c r="M396" s="36">
        <f t="shared" si="188"/>
        <v>104644586</v>
      </c>
      <c r="N396" s="36">
        <f t="shared" si="188"/>
        <v>104644586</v>
      </c>
      <c r="O396" s="82">
        <f t="shared" si="165"/>
        <v>0</v>
      </c>
      <c r="P396" s="36">
        <f t="shared" si="188"/>
        <v>104644586</v>
      </c>
      <c r="Q396" s="100">
        <f t="shared" si="166"/>
        <v>100</v>
      </c>
    </row>
    <row r="397" spans="1:17" ht="40.5" customHeight="1">
      <c r="A397" s="22" t="s">
        <v>123</v>
      </c>
      <c r="B397" s="7">
        <v>850</v>
      </c>
      <c r="C397" s="8" t="s">
        <v>23</v>
      </c>
      <c r="D397" s="8" t="s">
        <v>25</v>
      </c>
      <c r="E397" s="30" t="s">
        <v>193</v>
      </c>
      <c r="F397" s="8" t="s">
        <v>66</v>
      </c>
      <c r="G397" s="33">
        <f aca="true" t="shared" si="189" ref="G397:L397">G399</f>
        <v>104644586</v>
      </c>
      <c r="H397" s="33">
        <f t="shared" si="189"/>
        <v>104644586</v>
      </c>
      <c r="I397" s="33">
        <f t="shared" si="189"/>
        <v>104644586</v>
      </c>
      <c r="J397" s="36">
        <f t="shared" si="189"/>
        <v>104644586</v>
      </c>
      <c r="K397" s="36">
        <f t="shared" si="189"/>
        <v>104644586</v>
      </c>
      <c r="L397" s="36">
        <f t="shared" si="189"/>
        <v>104644586</v>
      </c>
      <c r="M397" s="36">
        <f>M399</f>
        <v>104644586</v>
      </c>
      <c r="N397" s="36">
        <f>N399</f>
        <v>104644586</v>
      </c>
      <c r="O397" s="82">
        <f t="shared" si="165"/>
        <v>0</v>
      </c>
      <c r="P397" s="36">
        <f>P399</f>
        <v>104644586</v>
      </c>
      <c r="Q397" s="100">
        <f t="shared" si="166"/>
        <v>100</v>
      </c>
    </row>
    <row r="398" spans="1:17" ht="18.75" customHeight="1">
      <c r="A398" s="22" t="s">
        <v>146</v>
      </c>
      <c r="B398" s="7">
        <v>850</v>
      </c>
      <c r="C398" s="8" t="s">
        <v>23</v>
      </c>
      <c r="D398" s="8" t="s">
        <v>25</v>
      </c>
      <c r="E398" s="30" t="s">
        <v>193</v>
      </c>
      <c r="F398" s="8" t="s">
        <v>145</v>
      </c>
      <c r="G398" s="33">
        <f aca="true" t="shared" si="190" ref="G398:P398">G399</f>
        <v>104644586</v>
      </c>
      <c r="H398" s="33">
        <f t="shared" si="190"/>
        <v>104644586</v>
      </c>
      <c r="I398" s="33">
        <f t="shared" si="190"/>
        <v>104644586</v>
      </c>
      <c r="J398" s="36">
        <f t="shared" si="190"/>
        <v>104644586</v>
      </c>
      <c r="K398" s="36">
        <f t="shared" si="190"/>
        <v>104644586</v>
      </c>
      <c r="L398" s="36">
        <f t="shared" si="190"/>
        <v>104644586</v>
      </c>
      <c r="M398" s="36">
        <f t="shared" si="190"/>
        <v>104644586</v>
      </c>
      <c r="N398" s="36">
        <f t="shared" si="190"/>
        <v>104644586</v>
      </c>
      <c r="O398" s="82">
        <f t="shared" si="165"/>
        <v>0</v>
      </c>
      <c r="P398" s="36">
        <f t="shared" si="190"/>
        <v>104644586</v>
      </c>
      <c r="Q398" s="100">
        <f t="shared" si="166"/>
        <v>100</v>
      </c>
    </row>
    <row r="399" spans="1:17" ht="37.5" customHeight="1">
      <c r="A399" s="22" t="s">
        <v>107</v>
      </c>
      <c r="B399" s="7">
        <v>850</v>
      </c>
      <c r="C399" s="8" t="s">
        <v>23</v>
      </c>
      <c r="D399" s="8" t="s">
        <v>25</v>
      </c>
      <c r="E399" s="30" t="s">
        <v>193</v>
      </c>
      <c r="F399" s="8" t="s">
        <v>67</v>
      </c>
      <c r="G399" s="33">
        <v>104644586</v>
      </c>
      <c r="H399" s="33">
        <v>104644586</v>
      </c>
      <c r="I399" s="33">
        <v>104644586</v>
      </c>
      <c r="J399" s="36">
        <v>104644586</v>
      </c>
      <c r="K399" s="36">
        <v>104644586</v>
      </c>
      <c r="L399" s="36">
        <v>104644586</v>
      </c>
      <c r="M399" s="36">
        <v>104644586</v>
      </c>
      <c r="N399" s="36">
        <v>104644586</v>
      </c>
      <c r="O399" s="82">
        <f t="shared" si="165"/>
        <v>0</v>
      </c>
      <c r="P399" s="36">
        <v>104644586</v>
      </c>
      <c r="Q399" s="100">
        <f t="shared" si="166"/>
        <v>100</v>
      </c>
    </row>
    <row r="400" spans="1:17" ht="61.5" customHeight="1">
      <c r="A400" s="31" t="s">
        <v>114</v>
      </c>
      <c r="B400" s="7">
        <v>850</v>
      </c>
      <c r="C400" s="8" t="s">
        <v>23</v>
      </c>
      <c r="D400" s="8" t="s">
        <v>25</v>
      </c>
      <c r="E400" s="30" t="s">
        <v>194</v>
      </c>
      <c r="F400" s="8"/>
      <c r="G400" s="33">
        <f aca="true" t="shared" si="191" ref="G400:P402">G401</f>
        <v>2388000</v>
      </c>
      <c r="H400" s="33">
        <f t="shared" si="191"/>
        <v>2388000</v>
      </c>
      <c r="I400" s="33">
        <f t="shared" si="191"/>
        <v>2388000</v>
      </c>
      <c r="J400" s="36">
        <f t="shared" si="191"/>
        <v>2388000</v>
      </c>
      <c r="K400" s="36">
        <f t="shared" si="191"/>
        <v>2388000</v>
      </c>
      <c r="L400" s="36">
        <f t="shared" si="191"/>
        <v>2388000</v>
      </c>
      <c r="M400" s="36">
        <f t="shared" si="191"/>
        <v>2388000</v>
      </c>
      <c r="N400" s="36">
        <f t="shared" si="191"/>
        <v>2352400</v>
      </c>
      <c r="O400" s="82">
        <f t="shared" si="165"/>
        <v>-35600</v>
      </c>
      <c r="P400" s="36">
        <f t="shared" si="191"/>
        <v>2352400</v>
      </c>
      <c r="Q400" s="100">
        <f t="shared" si="166"/>
        <v>100</v>
      </c>
    </row>
    <row r="401" spans="1:17" ht="37.5" customHeight="1">
      <c r="A401" s="22" t="s">
        <v>123</v>
      </c>
      <c r="B401" s="7">
        <v>850</v>
      </c>
      <c r="C401" s="8" t="s">
        <v>23</v>
      </c>
      <c r="D401" s="8" t="s">
        <v>25</v>
      </c>
      <c r="E401" s="30" t="s">
        <v>194</v>
      </c>
      <c r="F401" s="8" t="s">
        <v>66</v>
      </c>
      <c r="G401" s="33">
        <f t="shared" si="191"/>
        <v>2388000</v>
      </c>
      <c r="H401" s="33">
        <f t="shared" si="191"/>
        <v>2388000</v>
      </c>
      <c r="I401" s="33">
        <f t="shared" si="191"/>
        <v>2388000</v>
      </c>
      <c r="J401" s="36">
        <f t="shared" si="191"/>
        <v>2388000</v>
      </c>
      <c r="K401" s="36">
        <f t="shared" si="191"/>
        <v>2388000</v>
      </c>
      <c r="L401" s="36">
        <f t="shared" si="191"/>
        <v>2388000</v>
      </c>
      <c r="M401" s="36">
        <f t="shared" si="191"/>
        <v>2388000</v>
      </c>
      <c r="N401" s="36">
        <f t="shared" si="191"/>
        <v>2352400</v>
      </c>
      <c r="O401" s="82">
        <f t="shared" si="165"/>
        <v>-35600</v>
      </c>
      <c r="P401" s="36">
        <f t="shared" si="191"/>
        <v>2352400</v>
      </c>
      <c r="Q401" s="100">
        <f t="shared" si="166"/>
        <v>100</v>
      </c>
    </row>
    <row r="402" spans="1:17" ht="17.25" customHeight="1">
      <c r="A402" s="22" t="s">
        <v>146</v>
      </c>
      <c r="B402" s="7">
        <v>850</v>
      </c>
      <c r="C402" s="8" t="s">
        <v>23</v>
      </c>
      <c r="D402" s="8" t="s">
        <v>25</v>
      </c>
      <c r="E402" s="30" t="s">
        <v>194</v>
      </c>
      <c r="F402" s="8" t="s">
        <v>145</v>
      </c>
      <c r="G402" s="33">
        <f t="shared" si="191"/>
        <v>2388000</v>
      </c>
      <c r="H402" s="33">
        <f t="shared" si="191"/>
        <v>2388000</v>
      </c>
      <c r="I402" s="33">
        <f t="shared" si="191"/>
        <v>2388000</v>
      </c>
      <c r="J402" s="36">
        <f t="shared" si="191"/>
        <v>2388000</v>
      </c>
      <c r="K402" s="36">
        <f t="shared" si="191"/>
        <v>2388000</v>
      </c>
      <c r="L402" s="36">
        <f t="shared" si="191"/>
        <v>2388000</v>
      </c>
      <c r="M402" s="36">
        <f t="shared" si="191"/>
        <v>2388000</v>
      </c>
      <c r="N402" s="36">
        <f t="shared" si="191"/>
        <v>2352400</v>
      </c>
      <c r="O402" s="82">
        <f t="shared" si="165"/>
        <v>-35600</v>
      </c>
      <c r="P402" s="36">
        <f t="shared" si="191"/>
        <v>2352400</v>
      </c>
      <c r="Q402" s="100">
        <f t="shared" si="166"/>
        <v>100</v>
      </c>
    </row>
    <row r="403" spans="1:17" ht="37.5" customHeight="1">
      <c r="A403" s="22" t="s">
        <v>107</v>
      </c>
      <c r="B403" s="7">
        <v>850</v>
      </c>
      <c r="C403" s="8" t="s">
        <v>23</v>
      </c>
      <c r="D403" s="8" t="s">
        <v>25</v>
      </c>
      <c r="E403" s="30" t="s">
        <v>194</v>
      </c>
      <c r="F403" s="8" t="s">
        <v>67</v>
      </c>
      <c r="G403" s="33">
        <v>2388000</v>
      </c>
      <c r="H403" s="33">
        <v>2388000</v>
      </c>
      <c r="I403" s="33">
        <v>2388000</v>
      </c>
      <c r="J403" s="36">
        <v>2388000</v>
      </c>
      <c r="K403" s="36">
        <v>2388000</v>
      </c>
      <c r="L403" s="36">
        <v>2388000</v>
      </c>
      <c r="M403" s="36">
        <v>2388000</v>
      </c>
      <c r="N403" s="36">
        <v>2352400</v>
      </c>
      <c r="O403" s="82">
        <f t="shared" si="165"/>
        <v>-35600</v>
      </c>
      <c r="P403" s="36">
        <v>2352400</v>
      </c>
      <c r="Q403" s="100">
        <f t="shared" si="166"/>
        <v>100</v>
      </c>
    </row>
    <row r="404" spans="1:17" ht="37.5" customHeight="1">
      <c r="A404" s="22" t="s">
        <v>123</v>
      </c>
      <c r="B404" s="7">
        <v>850</v>
      </c>
      <c r="C404" s="8" t="s">
        <v>23</v>
      </c>
      <c r="D404" s="8" t="s">
        <v>25</v>
      </c>
      <c r="E404" s="30" t="s">
        <v>258</v>
      </c>
      <c r="F404" s="8" t="s">
        <v>66</v>
      </c>
      <c r="G404" s="33"/>
      <c r="H404" s="33"/>
      <c r="I404" s="33"/>
      <c r="J404" s="36">
        <f aca="true" t="shared" si="192" ref="J404:P405">J405</f>
        <v>2620591</v>
      </c>
      <c r="K404" s="36">
        <f t="shared" si="192"/>
        <v>2620591</v>
      </c>
      <c r="L404" s="36">
        <f t="shared" si="192"/>
        <v>2620591</v>
      </c>
      <c r="M404" s="36">
        <f t="shared" si="192"/>
        <v>2620591</v>
      </c>
      <c r="N404" s="36">
        <f t="shared" si="192"/>
        <v>2620591</v>
      </c>
      <c r="O404" s="82">
        <f t="shared" si="165"/>
        <v>0</v>
      </c>
      <c r="P404" s="36">
        <f t="shared" si="192"/>
        <v>2620591</v>
      </c>
      <c r="Q404" s="100">
        <f t="shared" si="166"/>
        <v>100</v>
      </c>
    </row>
    <row r="405" spans="1:17" ht="22.5" customHeight="1">
      <c r="A405" s="22" t="s">
        <v>146</v>
      </c>
      <c r="B405" s="7">
        <v>850</v>
      </c>
      <c r="C405" s="8" t="s">
        <v>23</v>
      </c>
      <c r="D405" s="8" t="s">
        <v>25</v>
      </c>
      <c r="E405" s="30" t="s">
        <v>258</v>
      </c>
      <c r="F405" s="8" t="s">
        <v>145</v>
      </c>
      <c r="G405" s="33"/>
      <c r="H405" s="33"/>
      <c r="I405" s="33"/>
      <c r="J405" s="36">
        <f t="shared" si="192"/>
        <v>2620591</v>
      </c>
      <c r="K405" s="36">
        <f t="shared" si="192"/>
        <v>2620591</v>
      </c>
      <c r="L405" s="36">
        <f t="shared" si="192"/>
        <v>2620591</v>
      </c>
      <c r="M405" s="36">
        <f t="shared" si="192"/>
        <v>2620591</v>
      </c>
      <c r="N405" s="36">
        <f t="shared" si="192"/>
        <v>2620591</v>
      </c>
      <c r="O405" s="82">
        <f t="shared" si="165"/>
        <v>0</v>
      </c>
      <c r="P405" s="36">
        <f t="shared" si="192"/>
        <v>2620591</v>
      </c>
      <c r="Q405" s="100">
        <f t="shared" si="166"/>
        <v>100</v>
      </c>
    </row>
    <row r="406" spans="1:17" ht="22.5" customHeight="1">
      <c r="A406" s="22" t="s">
        <v>220</v>
      </c>
      <c r="B406" s="7">
        <v>850</v>
      </c>
      <c r="C406" s="8" t="s">
        <v>23</v>
      </c>
      <c r="D406" s="8" t="s">
        <v>25</v>
      </c>
      <c r="E406" s="30" t="s">
        <v>258</v>
      </c>
      <c r="F406" s="8" t="s">
        <v>214</v>
      </c>
      <c r="G406" s="33"/>
      <c r="H406" s="33"/>
      <c r="I406" s="33"/>
      <c r="J406" s="36">
        <v>2620591</v>
      </c>
      <c r="K406" s="36">
        <v>2620591</v>
      </c>
      <c r="L406" s="36">
        <v>2620591</v>
      </c>
      <c r="M406" s="36">
        <v>2620591</v>
      </c>
      <c r="N406" s="36">
        <v>2620591</v>
      </c>
      <c r="O406" s="82">
        <f t="shared" si="165"/>
        <v>0</v>
      </c>
      <c r="P406" s="36">
        <v>2620591</v>
      </c>
      <c r="Q406" s="100">
        <f t="shared" si="166"/>
        <v>100</v>
      </c>
    </row>
    <row r="407" spans="1:17" ht="12.75">
      <c r="A407" s="29" t="s">
        <v>250</v>
      </c>
      <c r="B407" s="5">
        <v>850</v>
      </c>
      <c r="C407" s="6" t="s">
        <v>23</v>
      </c>
      <c r="D407" s="6" t="s">
        <v>18</v>
      </c>
      <c r="E407" s="30"/>
      <c r="F407" s="6"/>
      <c r="G407" s="32">
        <f aca="true" t="shared" si="193" ref="G407:P408">G408</f>
        <v>4900000</v>
      </c>
      <c r="H407" s="32">
        <f t="shared" si="193"/>
        <v>4900000</v>
      </c>
      <c r="I407" s="32">
        <f t="shared" si="193"/>
        <v>4900000</v>
      </c>
      <c r="J407" s="87">
        <f t="shared" si="193"/>
        <v>5120740</v>
      </c>
      <c r="K407" s="87">
        <f t="shared" si="193"/>
        <v>5120740</v>
      </c>
      <c r="L407" s="87">
        <f t="shared" si="193"/>
        <v>5120740</v>
      </c>
      <c r="M407" s="87">
        <f>M408+M412</f>
        <v>5215597</v>
      </c>
      <c r="N407" s="87">
        <f>N408+N412</f>
        <v>5874633.03</v>
      </c>
      <c r="O407" s="82">
        <f t="shared" si="165"/>
        <v>659036.0300000003</v>
      </c>
      <c r="P407" s="87">
        <f>P408+P412</f>
        <v>5874633.03</v>
      </c>
      <c r="Q407" s="100">
        <f t="shared" si="166"/>
        <v>100</v>
      </c>
    </row>
    <row r="408" spans="1:17" ht="19.5" customHeight="1">
      <c r="A408" s="9" t="s">
        <v>91</v>
      </c>
      <c r="B408" s="7">
        <v>850</v>
      </c>
      <c r="C408" s="8" t="s">
        <v>23</v>
      </c>
      <c r="D408" s="8" t="s">
        <v>18</v>
      </c>
      <c r="E408" s="30" t="s">
        <v>170</v>
      </c>
      <c r="F408" s="8"/>
      <c r="G408" s="33">
        <f t="shared" si="193"/>
        <v>4900000</v>
      </c>
      <c r="H408" s="33">
        <f t="shared" si="193"/>
        <v>4900000</v>
      </c>
      <c r="I408" s="33">
        <f t="shared" si="193"/>
        <v>4900000</v>
      </c>
      <c r="J408" s="36">
        <f t="shared" si="193"/>
        <v>5120740</v>
      </c>
      <c r="K408" s="36">
        <f t="shared" si="193"/>
        <v>5120740</v>
      </c>
      <c r="L408" s="36">
        <f t="shared" si="193"/>
        <v>5120740</v>
      </c>
      <c r="M408" s="36">
        <f t="shared" si="193"/>
        <v>5120740</v>
      </c>
      <c r="N408" s="36">
        <f t="shared" si="193"/>
        <v>5779776.03</v>
      </c>
      <c r="O408" s="82">
        <f t="shared" si="165"/>
        <v>659036.0300000003</v>
      </c>
      <c r="P408" s="36">
        <f t="shared" si="193"/>
        <v>5779776.03</v>
      </c>
      <c r="Q408" s="100">
        <f t="shared" si="166"/>
        <v>100</v>
      </c>
    </row>
    <row r="409" spans="1:17" ht="38.25" customHeight="1">
      <c r="A409" s="22" t="s">
        <v>123</v>
      </c>
      <c r="B409" s="7">
        <v>850</v>
      </c>
      <c r="C409" s="8" t="s">
        <v>23</v>
      </c>
      <c r="D409" s="8" t="s">
        <v>18</v>
      </c>
      <c r="E409" s="30" t="s">
        <v>170</v>
      </c>
      <c r="F409" s="8" t="s">
        <v>66</v>
      </c>
      <c r="G409" s="33">
        <f aca="true" t="shared" si="194" ref="G409:L409">G411</f>
        <v>4900000</v>
      </c>
      <c r="H409" s="33">
        <f t="shared" si="194"/>
        <v>4900000</v>
      </c>
      <c r="I409" s="33">
        <f t="shared" si="194"/>
        <v>4900000</v>
      </c>
      <c r="J409" s="36">
        <f t="shared" si="194"/>
        <v>5120740</v>
      </c>
      <c r="K409" s="36">
        <f t="shared" si="194"/>
        <v>5120740</v>
      </c>
      <c r="L409" s="36">
        <f t="shared" si="194"/>
        <v>5120740</v>
      </c>
      <c r="M409" s="36">
        <f>M411</f>
        <v>5120740</v>
      </c>
      <c r="N409" s="36">
        <f>N411</f>
        <v>5779776.03</v>
      </c>
      <c r="O409" s="82">
        <f t="shared" si="165"/>
        <v>659036.0300000003</v>
      </c>
      <c r="P409" s="36">
        <f>P411</f>
        <v>5779776.03</v>
      </c>
      <c r="Q409" s="100">
        <f t="shared" si="166"/>
        <v>100</v>
      </c>
    </row>
    <row r="410" spans="1:17" ht="14.25" customHeight="1">
      <c r="A410" s="22" t="s">
        <v>146</v>
      </c>
      <c r="B410" s="7">
        <v>850</v>
      </c>
      <c r="C410" s="8" t="s">
        <v>23</v>
      </c>
      <c r="D410" s="8" t="s">
        <v>18</v>
      </c>
      <c r="E410" s="30" t="s">
        <v>170</v>
      </c>
      <c r="F410" s="8" t="s">
        <v>145</v>
      </c>
      <c r="G410" s="33">
        <f aca="true" t="shared" si="195" ref="G410:P410">G411</f>
        <v>4900000</v>
      </c>
      <c r="H410" s="33">
        <f t="shared" si="195"/>
        <v>4900000</v>
      </c>
      <c r="I410" s="33">
        <f t="shared" si="195"/>
        <v>4900000</v>
      </c>
      <c r="J410" s="36">
        <f t="shared" si="195"/>
        <v>5120740</v>
      </c>
      <c r="K410" s="36">
        <f t="shared" si="195"/>
        <v>5120740</v>
      </c>
      <c r="L410" s="36">
        <f t="shared" si="195"/>
        <v>5120740</v>
      </c>
      <c r="M410" s="36">
        <f t="shared" si="195"/>
        <v>5120740</v>
      </c>
      <c r="N410" s="36">
        <f t="shared" si="195"/>
        <v>5779776.03</v>
      </c>
      <c r="O410" s="82">
        <f t="shared" si="165"/>
        <v>659036.0300000003</v>
      </c>
      <c r="P410" s="36">
        <f t="shared" si="195"/>
        <v>5779776.03</v>
      </c>
      <c r="Q410" s="100">
        <f t="shared" si="166"/>
        <v>100</v>
      </c>
    </row>
    <row r="411" spans="1:17" ht="36.75" customHeight="1">
      <c r="A411" s="22" t="s">
        <v>107</v>
      </c>
      <c r="B411" s="7">
        <v>850</v>
      </c>
      <c r="C411" s="8" t="s">
        <v>23</v>
      </c>
      <c r="D411" s="8" t="s">
        <v>18</v>
      </c>
      <c r="E411" s="30" t="s">
        <v>170</v>
      </c>
      <c r="F411" s="8" t="s">
        <v>67</v>
      </c>
      <c r="G411" s="33">
        <v>4900000</v>
      </c>
      <c r="H411" s="33">
        <v>4900000</v>
      </c>
      <c r="I411" s="33">
        <v>4900000</v>
      </c>
      <c r="J411" s="36">
        <v>5120740</v>
      </c>
      <c r="K411" s="36">
        <v>5120740</v>
      </c>
      <c r="L411" s="36">
        <v>5120740</v>
      </c>
      <c r="M411" s="36">
        <v>5120740</v>
      </c>
      <c r="N411" s="36">
        <v>5779776.03</v>
      </c>
      <c r="O411" s="82">
        <f t="shared" si="165"/>
        <v>659036.0300000003</v>
      </c>
      <c r="P411" s="36">
        <v>5779776.03</v>
      </c>
      <c r="Q411" s="100">
        <f t="shared" si="166"/>
        <v>100</v>
      </c>
    </row>
    <row r="412" spans="1:17" ht="19.5" customHeight="1">
      <c r="A412" s="22" t="s">
        <v>283</v>
      </c>
      <c r="B412" s="7">
        <v>850</v>
      </c>
      <c r="C412" s="8" t="s">
        <v>23</v>
      </c>
      <c r="D412" s="8" t="s">
        <v>18</v>
      </c>
      <c r="E412" s="30" t="s">
        <v>284</v>
      </c>
      <c r="F412" s="8"/>
      <c r="G412" s="33"/>
      <c r="H412" s="33"/>
      <c r="I412" s="33"/>
      <c r="J412" s="36"/>
      <c r="K412" s="36"/>
      <c r="L412" s="36"/>
      <c r="M412" s="36">
        <f aca="true" t="shared" si="196" ref="M412:P414">M413</f>
        <v>94857</v>
      </c>
      <c r="N412" s="36">
        <f t="shared" si="196"/>
        <v>94857</v>
      </c>
      <c r="O412" s="82">
        <f t="shared" si="165"/>
        <v>0</v>
      </c>
      <c r="P412" s="36">
        <f t="shared" si="196"/>
        <v>94857</v>
      </c>
      <c r="Q412" s="100">
        <f t="shared" si="166"/>
        <v>100</v>
      </c>
    </row>
    <row r="413" spans="1:17" ht="36.75" customHeight="1">
      <c r="A413" s="22" t="s">
        <v>123</v>
      </c>
      <c r="B413" s="7">
        <v>850</v>
      </c>
      <c r="C413" s="8" t="s">
        <v>23</v>
      </c>
      <c r="D413" s="8" t="s">
        <v>18</v>
      </c>
      <c r="E413" s="30" t="s">
        <v>284</v>
      </c>
      <c r="F413" s="8" t="s">
        <v>66</v>
      </c>
      <c r="G413" s="33"/>
      <c r="H413" s="33"/>
      <c r="I413" s="33"/>
      <c r="J413" s="36"/>
      <c r="K413" s="36"/>
      <c r="L413" s="36"/>
      <c r="M413" s="36">
        <f t="shared" si="196"/>
        <v>94857</v>
      </c>
      <c r="N413" s="36">
        <f t="shared" si="196"/>
        <v>94857</v>
      </c>
      <c r="O413" s="82">
        <f t="shared" si="165"/>
        <v>0</v>
      </c>
      <c r="P413" s="36">
        <f t="shared" si="196"/>
        <v>94857</v>
      </c>
      <c r="Q413" s="100">
        <f t="shared" si="166"/>
        <v>100</v>
      </c>
    </row>
    <row r="414" spans="1:17" ht="23.25" customHeight="1">
      <c r="A414" s="22" t="s">
        <v>146</v>
      </c>
      <c r="B414" s="7">
        <v>850</v>
      </c>
      <c r="C414" s="8" t="s">
        <v>23</v>
      </c>
      <c r="D414" s="8" t="s">
        <v>18</v>
      </c>
      <c r="E414" s="30" t="s">
        <v>284</v>
      </c>
      <c r="F414" s="8" t="s">
        <v>145</v>
      </c>
      <c r="G414" s="33"/>
      <c r="H414" s="33"/>
      <c r="I414" s="33"/>
      <c r="J414" s="36"/>
      <c r="K414" s="36"/>
      <c r="L414" s="36"/>
      <c r="M414" s="36">
        <f t="shared" si="196"/>
        <v>94857</v>
      </c>
      <c r="N414" s="36">
        <f t="shared" si="196"/>
        <v>94857</v>
      </c>
      <c r="O414" s="82">
        <f t="shared" si="165"/>
        <v>0</v>
      </c>
      <c r="P414" s="36">
        <f t="shared" si="196"/>
        <v>94857</v>
      </c>
      <c r="Q414" s="100">
        <f t="shared" si="166"/>
        <v>100</v>
      </c>
    </row>
    <row r="415" spans="1:17" ht="36.75" customHeight="1">
      <c r="A415" s="22" t="s">
        <v>107</v>
      </c>
      <c r="B415" s="7">
        <v>850</v>
      </c>
      <c r="C415" s="8" t="s">
        <v>23</v>
      </c>
      <c r="D415" s="8" t="s">
        <v>18</v>
      </c>
      <c r="E415" s="30" t="s">
        <v>284</v>
      </c>
      <c r="F415" s="8" t="s">
        <v>67</v>
      </c>
      <c r="G415" s="33"/>
      <c r="H415" s="33"/>
      <c r="I415" s="33"/>
      <c r="J415" s="36"/>
      <c r="K415" s="36"/>
      <c r="L415" s="36"/>
      <c r="M415" s="36">
        <v>94857</v>
      </c>
      <c r="N415" s="36">
        <v>94857</v>
      </c>
      <c r="O415" s="82">
        <f t="shared" si="165"/>
        <v>0</v>
      </c>
      <c r="P415" s="36">
        <v>94857</v>
      </c>
      <c r="Q415" s="100">
        <f t="shared" si="166"/>
        <v>100</v>
      </c>
    </row>
    <row r="416" spans="1:17" ht="19.5" customHeight="1">
      <c r="A416" s="29" t="s">
        <v>12</v>
      </c>
      <c r="B416" s="5">
        <v>850</v>
      </c>
      <c r="C416" s="6" t="s">
        <v>23</v>
      </c>
      <c r="D416" s="6" t="s">
        <v>23</v>
      </c>
      <c r="E416" s="35"/>
      <c r="F416" s="6"/>
      <c r="G416" s="32">
        <f aca="true" t="shared" si="197" ref="G416:P419">G417</f>
        <v>747000</v>
      </c>
      <c r="H416" s="32">
        <f t="shared" si="197"/>
        <v>747000</v>
      </c>
      <c r="I416" s="32">
        <f t="shared" si="197"/>
        <v>747000</v>
      </c>
      <c r="J416" s="87">
        <f t="shared" si="197"/>
        <v>747000</v>
      </c>
      <c r="K416" s="87">
        <f t="shared" si="197"/>
        <v>747000</v>
      </c>
      <c r="L416" s="87">
        <f t="shared" si="197"/>
        <v>747000</v>
      </c>
      <c r="M416" s="87">
        <f t="shared" si="197"/>
        <v>747000</v>
      </c>
      <c r="N416" s="87">
        <f t="shared" si="197"/>
        <v>747000</v>
      </c>
      <c r="O416" s="82">
        <f t="shared" si="165"/>
        <v>0</v>
      </c>
      <c r="P416" s="87">
        <f t="shared" si="197"/>
        <v>747000</v>
      </c>
      <c r="Q416" s="100">
        <f t="shared" si="166"/>
        <v>100</v>
      </c>
    </row>
    <row r="417" spans="1:17" ht="25.5">
      <c r="A417" s="9" t="s">
        <v>226</v>
      </c>
      <c r="B417" s="7">
        <v>850</v>
      </c>
      <c r="C417" s="8" t="s">
        <v>23</v>
      </c>
      <c r="D417" s="8" t="s">
        <v>23</v>
      </c>
      <c r="E417" s="30" t="s">
        <v>227</v>
      </c>
      <c r="F417" s="8"/>
      <c r="G417" s="33">
        <f t="shared" si="197"/>
        <v>747000</v>
      </c>
      <c r="H417" s="33">
        <f t="shared" si="197"/>
        <v>747000</v>
      </c>
      <c r="I417" s="33">
        <f t="shared" si="197"/>
        <v>747000</v>
      </c>
      <c r="J417" s="36">
        <f t="shared" si="197"/>
        <v>747000</v>
      </c>
      <c r="K417" s="36">
        <f t="shared" si="197"/>
        <v>747000</v>
      </c>
      <c r="L417" s="36">
        <f t="shared" si="197"/>
        <v>747000</v>
      </c>
      <c r="M417" s="36">
        <f t="shared" si="197"/>
        <v>747000</v>
      </c>
      <c r="N417" s="36">
        <f t="shared" si="197"/>
        <v>747000</v>
      </c>
      <c r="O417" s="82">
        <f t="shared" si="165"/>
        <v>0</v>
      </c>
      <c r="P417" s="36">
        <f t="shared" si="197"/>
        <v>747000</v>
      </c>
      <c r="Q417" s="100">
        <f t="shared" si="166"/>
        <v>100</v>
      </c>
    </row>
    <row r="418" spans="1:17" ht="38.25">
      <c r="A418" s="22" t="s">
        <v>123</v>
      </c>
      <c r="B418" s="7">
        <v>850</v>
      </c>
      <c r="C418" s="8" t="s">
        <v>23</v>
      </c>
      <c r="D418" s="8" t="s">
        <v>23</v>
      </c>
      <c r="E418" s="30" t="s">
        <v>227</v>
      </c>
      <c r="F418" s="8" t="s">
        <v>66</v>
      </c>
      <c r="G418" s="33">
        <f t="shared" si="197"/>
        <v>747000</v>
      </c>
      <c r="H418" s="33">
        <f t="shared" si="197"/>
        <v>747000</v>
      </c>
      <c r="I418" s="33">
        <f t="shared" si="197"/>
        <v>747000</v>
      </c>
      <c r="J418" s="36">
        <f t="shared" si="197"/>
        <v>747000</v>
      </c>
      <c r="K418" s="36">
        <f t="shared" si="197"/>
        <v>747000</v>
      </c>
      <c r="L418" s="36">
        <f t="shared" si="197"/>
        <v>747000</v>
      </c>
      <c r="M418" s="36">
        <f t="shared" si="197"/>
        <v>747000</v>
      </c>
      <c r="N418" s="36">
        <f t="shared" si="197"/>
        <v>747000</v>
      </c>
      <c r="O418" s="82">
        <f t="shared" si="165"/>
        <v>0</v>
      </c>
      <c r="P418" s="36">
        <f t="shared" si="197"/>
        <v>747000</v>
      </c>
      <c r="Q418" s="100">
        <f t="shared" si="166"/>
        <v>100</v>
      </c>
    </row>
    <row r="419" spans="1:17" ht="12.75">
      <c r="A419" s="22" t="s">
        <v>146</v>
      </c>
      <c r="B419" s="7">
        <v>850</v>
      </c>
      <c r="C419" s="8" t="s">
        <v>23</v>
      </c>
      <c r="D419" s="8" t="s">
        <v>23</v>
      </c>
      <c r="E419" s="30" t="s">
        <v>227</v>
      </c>
      <c r="F419" s="8" t="s">
        <v>145</v>
      </c>
      <c r="G419" s="33">
        <f t="shared" si="197"/>
        <v>747000</v>
      </c>
      <c r="H419" s="33">
        <f t="shared" si="197"/>
        <v>747000</v>
      </c>
      <c r="I419" s="33">
        <f t="shared" si="197"/>
        <v>747000</v>
      </c>
      <c r="J419" s="36">
        <f t="shared" si="197"/>
        <v>747000</v>
      </c>
      <c r="K419" s="36">
        <f t="shared" si="197"/>
        <v>747000</v>
      </c>
      <c r="L419" s="36">
        <f t="shared" si="197"/>
        <v>747000</v>
      </c>
      <c r="M419" s="36">
        <f t="shared" si="197"/>
        <v>747000</v>
      </c>
      <c r="N419" s="36">
        <f t="shared" si="197"/>
        <v>747000</v>
      </c>
      <c r="O419" s="82">
        <f t="shared" si="165"/>
        <v>0</v>
      </c>
      <c r="P419" s="36">
        <f t="shared" si="197"/>
        <v>747000</v>
      </c>
      <c r="Q419" s="100">
        <f t="shared" si="166"/>
        <v>100</v>
      </c>
    </row>
    <row r="420" spans="1:17" ht="25.5">
      <c r="A420" s="22" t="s">
        <v>220</v>
      </c>
      <c r="B420" s="7">
        <v>850</v>
      </c>
      <c r="C420" s="8" t="s">
        <v>23</v>
      </c>
      <c r="D420" s="8" t="s">
        <v>23</v>
      </c>
      <c r="E420" s="30" t="s">
        <v>227</v>
      </c>
      <c r="F420" s="8" t="s">
        <v>214</v>
      </c>
      <c r="G420" s="33">
        <v>747000</v>
      </c>
      <c r="H420" s="33">
        <v>747000</v>
      </c>
      <c r="I420" s="33">
        <v>747000</v>
      </c>
      <c r="J420" s="36">
        <v>747000</v>
      </c>
      <c r="K420" s="36">
        <v>747000</v>
      </c>
      <c r="L420" s="36">
        <v>747000</v>
      </c>
      <c r="M420" s="36">
        <v>747000</v>
      </c>
      <c r="N420" s="36">
        <v>747000</v>
      </c>
      <c r="O420" s="82">
        <f t="shared" si="165"/>
        <v>0</v>
      </c>
      <c r="P420" s="36">
        <v>747000</v>
      </c>
      <c r="Q420" s="100">
        <f t="shared" si="166"/>
        <v>100</v>
      </c>
    </row>
    <row r="421" spans="1:17" ht="12.75">
      <c r="A421" s="17" t="s">
        <v>14</v>
      </c>
      <c r="B421" s="5">
        <v>850</v>
      </c>
      <c r="C421" s="6" t="s">
        <v>23</v>
      </c>
      <c r="D421" s="6" t="s">
        <v>22</v>
      </c>
      <c r="E421" s="30"/>
      <c r="F421" s="6"/>
      <c r="G421" s="32">
        <f aca="true" t="shared" si="198" ref="G421:M421">G422+G427+G442</f>
        <v>11245200</v>
      </c>
      <c r="H421" s="32">
        <f t="shared" si="198"/>
        <v>11245200</v>
      </c>
      <c r="I421" s="32">
        <f t="shared" si="198"/>
        <v>11245200</v>
      </c>
      <c r="J421" s="87">
        <f t="shared" si="198"/>
        <v>11245200</v>
      </c>
      <c r="K421" s="87">
        <f t="shared" si="198"/>
        <v>11245200</v>
      </c>
      <c r="L421" s="87">
        <f t="shared" si="198"/>
        <v>11245200</v>
      </c>
      <c r="M421" s="87">
        <f t="shared" si="198"/>
        <v>10965200</v>
      </c>
      <c r="N421" s="87">
        <f>N422+N427+N442</f>
        <v>11005675.83</v>
      </c>
      <c r="O421" s="82">
        <f aca="true" t="shared" si="199" ref="O421:O452">N421-M421</f>
        <v>40475.830000000075</v>
      </c>
      <c r="P421" s="87">
        <f>P422+P427+P442</f>
        <v>11005675.83</v>
      </c>
      <c r="Q421" s="100">
        <f aca="true" t="shared" si="200" ref="Q421:Q452">P421/N421*100</f>
        <v>100</v>
      </c>
    </row>
    <row r="422" spans="1:17" ht="25.5">
      <c r="A422" s="9" t="s">
        <v>89</v>
      </c>
      <c r="B422" s="7">
        <v>850</v>
      </c>
      <c r="C422" s="8" t="s">
        <v>23</v>
      </c>
      <c r="D422" s="8" t="s">
        <v>22</v>
      </c>
      <c r="E422" s="30" t="s">
        <v>195</v>
      </c>
      <c r="F422" s="8"/>
      <c r="G422" s="33">
        <f aca="true" t="shared" si="201" ref="G422:P423">G423</f>
        <v>1621800</v>
      </c>
      <c r="H422" s="33">
        <f t="shared" si="201"/>
        <v>1621800</v>
      </c>
      <c r="I422" s="33">
        <f t="shared" si="201"/>
        <v>1621800</v>
      </c>
      <c r="J422" s="36">
        <f t="shared" si="201"/>
        <v>1621800</v>
      </c>
      <c r="K422" s="36">
        <f t="shared" si="201"/>
        <v>1621800</v>
      </c>
      <c r="L422" s="36">
        <f t="shared" si="201"/>
        <v>1621800</v>
      </c>
      <c r="M422" s="36">
        <f t="shared" si="201"/>
        <v>1621800</v>
      </c>
      <c r="N422" s="36">
        <f t="shared" si="201"/>
        <v>1587079.99</v>
      </c>
      <c r="O422" s="82">
        <f t="shared" si="199"/>
        <v>-34720.01000000001</v>
      </c>
      <c r="P422" s="36">
        <f t="shared" si="201"/>
        <v>1587079.99</v>
      </c>
      <c r="Q422" s="100">
        <f t="shared" si="200"/>
        <v>100</v>
      </c>
    </row>
    <row r="423" spans="1:17" ht="39" customHeight="1">
      <c r="A423" s="9" t="s">
        <v>84</v>
      </c>
      <c r="B423" s="7">
        <v>850</v>
      </c>
      <c r="C423" s="8" t="s">
        <v>23</v>
      </c>
      <c r="D423" s="8" t="s">
        <v>22</v>
      </c>
      <c r="E423" s="30" t="s">
        <v>195</v>
      </c>
      <c r="F423" s="8" t="s">
        <v>56</v>
      </c>
      <c r="G423" s="33">
        <f t="shared" si="201"/>
        <v>1621800</v>
      </c>
      <c r="H423" s="33">
        <f t="shared" si="201"/>
        <v>1621800</v>
      </c>
      <c r="I423" s="33">
        <f t="shared" si="201"/>
        <v>1621800</v>
      </c>
      <c r="J423" s="36">
        <f t="shared" si="201"/>
        <v>1621800</v>
      </c>
      <c r="K423" s="36">
        <f t="shared" si="201"/>
        <v>1621800</v>
      </c>
      <c r="L423" s="36">
        <f t="shared" si="201"/>
        <v>1621800</v>
      </c>
      <c r="M423" s="36">
        <f t="shared" si="201"/>
        <v>1621800</v>
      </c>
      <c r="N423" s="36">
        <f t="shared" si="201"/>
        <v>1587079.99</v>
      </c>
      <c r="O423" s="82">
        <f t="shared" si="199"/>
        <v>-34720.01000000001</v>
      </c>
      <c r="P423" s="36">
        <f t="shared" si="201"/>
        <v>1587079.99</v>
      </c>
      <c r="Q423" s="100">
        <f t="shared" si="200"/>
        <v>100</v>
      </c>
    </row>
    <row r="424" spans="1:17" ht="25.5">
      <c r="A424" s="9" t="s">
        <v>85</v>
      </c>
      <c r="B424" s="7">
        <v>850</v>
      </c>
      <c r="C424" s="8" t="s">
        <v>23</v>
      </c>
      <c r="D424" s="8" t="s">
        <v>22</v>
      </c>
      <c r="E424" s="30" t="s">
        <v>195</v>
      </c>
      <c r="F424" s="8" t="s">
        <v>81</v>
      </c>
      <c r="G424" s="36">
        <f aca="true" t="shared" si="202" ref="G424:L424">G425+G426</f>
        <v>1621800</v>
      </c>
      <c r="H424" s="36">
        <f t="shared" si="202"/>
        <v>1621800</v>
      </c>
      <c r="I424" s="36">
        <f t="shared" si="202"/>
        <v>1621800</v>
      </c>
      <c r="J424" s="36">
        <f t="shared" si="202"/>
        <v>1621800</v>
      </c>
      <c r="K424" s="36">
        <f t="shared" si="202"/>
        <v>1621800</v>
      </c>
      <c r="L424" s="36">
        <f t="shared" si="202"/>
        <v>1621800</v>
      </c>
      <c r="M424" s="36">
        <f>M425+M426</f>
        <v>1621800</v>
      </c>
      <c r="N424" s="36">
        <f>N425+N426</f>
        <v>1587079.99</v>
      </c>
      <c r="O424" s="82">
        <f t="shared" si="199"/>
        <v>-34720.01000000001</v>
      </c>
      <c r="P424" s="36">
        <f>P425+P426</f>
        <v>1587079.99</v>
      </c>
      <c r="Q424" s="100">
        <f t="shared" si="200"/>
        <v>100</v>
      </c>
    </row>
    <row r="425" spans="1:17" ht="12.75">
      <c r="A425" s="9" t="s">
        <v>200</v>
      </c>
      <c r="B425" s="7">
        <v>850</v>
      </c>
      <c r="C425" s="8" t="s">
        <v>23</v>
      </c>
      <c r="D425" s="8" t="s">
        <v>22</v>
      </c>
      <c r="E425" s="30" t="s">
        <v>195</v>
      </c>
      <c r="F425" s="8" t="s">
        <v>130</v>
      </c>
      <c r="G425" s="36">
        <v>1265000</v>
      </c>
      <c r="H425" s="36">
        <v>1265000</v>
      </c>
      <c r="I425" s="36">
        <v>1265000</v>
      </c>
      <c r="J425" s="36">
        <v>1265000</v>
      </c>
      <c r="K425" s="36">
        <v>1265000</v>
      </c>
      <c r="L425" s="36">
        <v>1265000</v>
      </c>
      <c r="M425" s="36">
        <v>1265000</v>
      </c>
      <c r="N425" s="36">
        <v>1228425.44</v>
      </c>
      <c r="O425" s="82">
        <f t="shared" si="199"/>
        <v>-36574.560000000056</v>
      </c>
      <c r="P425" s="36">
        <v>1228425.44</v>
      </c>
      <c r="Q425" s="100">
        <f t="shared" si="200"/>
        <v>100</v>
      </c>
    </row>
    <row r="426" spans="1:17" ht="37.5" customHeight="1">
      <c r="A426" s="9" t="s">
        <v>201</v>
      </c>
      <c r="B426" s="7">
        <v>850</v>
      </c>
      <c r="C426" s="8" t="s">
        <v>23</v>
      </c>
      <c r="D426" s="8" t="s">
        <v>22</v>
      </c>
      <c r="E426" s="30" t="s">
        <v>195</v>
      </c>
      <c r="F426" s="8" t="s">
        <v>199</v>
      </c>
      <c r="G426" s="36">
        <v>356800</v>
      </c>
      <c r="H426" s="36">
        <v>356800</v>
      </c>
      <c r="I426" s="36">
        <v>356800</v>
      </c>
      <c r="J426" s="36">
        <v>356800</v>
      </c>
      <c r="K426" s="36">
        <v>356800</v>
      </c>
      <c r="L426" s="36">
        <v>356800</v>
      </c>
      <c r="M426" s="36">
        <v>356800</v>
      </c>
      <c r="N426" s="36">
        <v>358654.55</v>
      </c>
      <c r="O426" s="82">
        <f t="shared" si="199"/>
        <v>1854.5499999999884</v>
      </c>
      <c r="P426" s="36">
        <v>358654.55</v>
      </c>
      <c r="Q426" s="100">
        <f t="shared" si="200"/>
        <v>100</v>
      </c>
    </row>
    <row r="427" spans="1:17" ht="27.75" customHeight="1">
      <c r="A427" s="9" t="s">
        <v>26</v>
      </c>
      <c r="B427" s="7">
        <v>850</v>
      </c>
      <c r="C427" s="8" t="s">
        <v>23</v>
      </c>
      <c r="D427" s="8" t="s">
        <v>22</v>
      </c>
      <c r="E427" s="30" t="s">
        <v>196</v>
      </c>
      <c r="F427" s="8"/>
      <c r="G427" s="33">
        <f aca="true" t="shared" si="203" ref="G427:M427">G428+G432+G435</f>
        <v>8615400</v>
      </c>
      <c r="H427" s="33">
        <f t="shared" si="203"/>
        <v>8615400</v>
      </c>
      <c r="I427" s="33">
        <f t="shared" si="203"/>
        <v>8615400</v>
      </c>
      <c r="J427" s="36">
        <f t="shared" si="203"/>
        <v>8615400</v>
      </c>
      <c r="K427" s="36">
        <f t="shared" si="203"/>
        <v>8615400</v>
      </c>
      <c r="L427" s="36">
        <f t="shared" si="203"/>
        <v>8615400</v>
      </c>
      <c r="M427" s="36">
        <f t="shared" si="203"/>
        <v>8335400</v>
      </c>
      <c r="N427" s="36">
        <f>N428+N432+N435</f>
        <v>8374995.840000001</v>
      </c>
      <c r="O427" s="82">
        <f t="shared" si="199"/>
        <v>39595.84000000078</v>
      </c>
      <c r="P427" s="36">
        <f>P428+P432+P435</f>
        <v>8374995.840000001</v>
      </c>
      <c r="Q427" s="100">
        <f t="shared" si="200"/>
        <v>100</v>
      </c>
    </row>
    <row r="428" spans="1:17" ht="40.5" customHeight="1">
      <c r="A428" s="9" t="s">
        <v>84</v>
      </c>
      <c r="B428" s="7">
        <v>850</v>
      </c>
      <c r="C428" s="8" t="s">
        <v>23</v>
      </c>
      <c r="D428" s="8" t="s">
        <v>22</v>
      </c>
      <c r="E428" s="30" t="s">
        <v>196</v>
      </c>
      <c r="F428" s="8" t="s">
        <v>56</v>
      </c>
      <c r="G428" s="33">
        <f aca="true" t="shared" si="204" ref="G428:P428">G429</f>
        <v>7688000</v>
      </c>
      <c r="H428" s="33">
        <f t="shared" si="204"/>
        <v>7688000</v>
      </c>
      <c r="I428" s="33">
        <f t="shared" si="204"/>
        <v>7688000</v>
      </c>
      <c r="J428" s="36">
        <f t="shared" si="204"/>
        <v>7688000</v>
      </c>
      <c r="K428" s="36">
        <f t="shared" si="204"/>
        <v>7688000</v>
      </c>
      <c r="L428" s="36">
        <f t="shared" si="204"/>
        <v>7688000</v>
      </c>
      <c r="M428" s="36">
        <f t="shared" si="204"/>
        <v>7233500</v>
      </c>
      <c r="N428" s="36">
        <f t="shared" si="204"/>
        <v>7164194.24</v>
      </c>
      <c r="O428" s="82">
        <f t="shared" si="199"/>
        <v>-69305.75999999978</v>
      </c>
      <c r="P428" s="36">
        <f t="shared" si="204"/>
        <v>7164194.24</v>
      </c>
      <c r="Q428" s="100">
        <f t="shared" si="200"/>
        <v>100</v>
      </c>
    </row>
    <row r="429" spans="1:17" ht="25.5">
      <c r="A429" s="9" t="s">
        <v>85</v>
      </c>
      <c r="B429" s="7">
        <v>850</v>
      </c>
      <c r="C429" s="8" t="s">
        <v>23</v>
      </c>
      <c r="D429" s="8" t="s">
        <v>22</v>
      </c>
      <c r="E429" s="30" t="s">
        <v>196</v>
      </c>
      <c r="F429" s="8" t="s">
        <v>81</v>
      </c>
      <c r="G429" s="33">
        <f aca="true" t="shared" si="205" ref="G429:L429">G430+G431</f>
        <v>7688000</v>
      </c>
      <c r="H429" s="33">
        <f t="shared" si="205"/>
        <v>7688000</v>
      </c>
      <c r="I429" s="33">
        <f t="shared" si="205"/>
        <v>7688000</v>
      </c>
      <c r="J429" s="36">
        <f t="shared" si="205"/>
        <v>7688000</v>
      </c>
      <c r="K429" s="36">
        <f t="shared" si="205"/>
        <v>7688000</v>
      </c>
      <c r="L429" s="36">
        <f t="shared" si="205"/>
        <v>7688000</v>
      </c>
      <c r="M429" s="36">
        <f>M430+M431</f>
        <v>7233500</v>
      </c>
      <c r="N429" s="36">
        <f>N430+N431</f>
        <v>7164194.24</v>
      </c>
      <c r="O429" s="82">
        <f t="shared" si="199"/>
        <v>-69305.75999999978</v>
      </c>
      <c r="P429" s="36">
        <f>P430+P431</f>
        <v>7164194.24</v>
      </c>
      <c r="Q429" s="100">
        <f t="shared" si="200"/>
        <v>100</v>
      </c>
    </row>
    <row r="430" spans="1:17" ht="12.75">
      <c r="A430" s="9" t="s">
        <v>200</v>
      </c>
      <c r="B430" s="7">
        <v>850</v>
      </c>
      <c r="C430" s="8" t="s">
        <v>23</v>
      </c>
      <c r="D430" s="8" t="s">
        <v>22</v>
      </c>
      <c r="E430" s="30" t="s">
        <v>196</v>
      </c>
      <c r="F430" s="8" t="s">
        <v>130</v>
      </c>
      <c r="G430" s="33">
        <v>5936000</v>
      </c>
      <c r="H430" s="33">
        <v>5936000</v>
      </c>
      <c r="I430" s="33">
        <v>5936000</v>
      </c>
      <c r="J430" s="36">
        <v>5936000</v>
      </c>
      <c r="K430" s="36">
        <v>5936000</v>
      </c>
      <c r="L430" s="36">
        <v>5936000</v>
      </c>
      <c r="M430" s="36">
        <v>5481500</v>
      </c>
      <c r="N430" s="36">
        <v>5497648.46</v>
      </c>
      <c r="O430" s="82">
        <f t="shared" si="199"/>
        <v>16148.459999999963</v>
      </c>
      <c r="P430" s="36">
        <v>5497648.46</v>
      </c>
      <c r="Q430" s="100">
        <f t="shared" si="200"/>
        <v>100</v>
      </c>
    </row>
    <row r="431" spans="1:17" ht="42.75" customHeight="1">
      <c r="A431" s="9" t="s">
        <v>201</v>
      </c>
      <c r="B431" s="7">
        <v>850</v>
      </c>
      <c r="C431" s="8" t="s">
        <v>23</v>
      </c>
      <c r="D431" s="8" t="s">
        <v>22</v>
      </c>
      <c r="E431" s="30" t="s">
        <v>196</v>
      </c>
      <c r="F431" s="8" t="s">
        <v>199</v>
      </c>
      <c r="G431" s="33">
        <v>1752000</v>
      </c>
      <c r="H431" s="33">
        <v>1752000</v>
      </c>
      <c r="I431" s="33">
        <v>1752000</v>
      </c>
      <c r="J431" s="36">
        <v>1752000</v>
      </c>
      <c r="K431" s="36">
        <v>1752000</v>
      </c>
      <c r="L431" s="36">
        <v>1752000</v>
      </c>
      <c r="M431" s="36">
        <v>1752000</v>
      </c>
      <c r="N431" s="36">
        <v>1666545.78</v>
      </c>
      <c r="O431" s="82">
        <f t="shared" si="199"/>
        <v>-85454.21999999997</v>
      </c>
      <c r="P431" s="36">
        <v>1666545.78</v>
      </c>
      <c r="Q431" s="100">
        <f t="shared" si="200"/>
        <v>100</v>
      </c>
    </row>
    <row r="432" spans="1:17" ht="25.5">
      <c r="A432" s="9" t="s">
        <v>203</v>
      </c>
      <c r="B432" s="7">
        <v>850</v>
      </c>
      <c r="C432" s="8" t="s">
        <v>23</v>
      </c>
      <c r="D432" s="8" t="s">
        <v>22</v>
      </c>
      <c r="E432" s="30" t="s">
        <v>196</v>
      </c>
      <c r="F432" s="8" t="s">
        <v>57</v>
      </c>
      <c r="G432" s="33">
        <f aca="true" t="shared" si="206" ref="G432:P433">G433</f>
        <v>890500</v>
      </c>
      <c r="H432" s="33">
        <f t="shared" si="206"/>
        <v>890500</v>
      </c>
      <c r="I432" s="33">
        <f t="shared" si="206"/>
        <v>890500</v>
      </c>
      <c r="J432" s="36">
        <f t="shared" si="206"/>
        <v>890500</v>
      </c>
      <c r="K432" s="36">
        <f t="shared" si="206"/>
        <v>890500</v>
      </c>
      <c r="L432" s="36">
        <f t="shared" si="206"/>
        <v>890500</v>
      </c>
      <c r="M432" s="36">
        <f t="shared" si="206"/>
        <v>1051876.93</v>
      </c>
      <c r="N432" s="36">
        <f t="shared" si="206"/>
        <v>1164720.86</v>
      </c>
      <c r="O432" s="82">
        <f t="shared" si="199"/>
        <v>112843.93000000017</v>
      </c>
      <c r="P432" s="36">
        <f t="shared" si="206"/>
        <v>1164720.86</v>
      </c>
      <c r="Q432" s="100">
        <f t="shared" si="200"/>
        <v>100</v>
      </c>
    </row>
    <row r="433" spans="1:17" ht="25.5">
      <c r="A433" s="9" t="s">
        <v>204</v>
      </c>
      <c r="B433" s="7">
        <v>850</v>
      </c>
      <c r="C433" s="8" t="s">
        <v>23</v>
      </c>
      <c r="D433" s="8" t="s">
        <v>22</v>
      </c>
      <c r="E433" s="30" t="s">
        <v>196</v>
      </c>
      <c r="F433" s="8" t="s">
        <v>63</v>
      </c>
      <c r="G433" s="33">
        <f t="shared" si="206"/>
        <v>890500</v>
      </c>
      <c r="H433" s="33">
        <f t="shared" si="206"/>
        <v>890500</v>
      </c>
      <c r="I433" s="33">
        <f t="shared" si="206"/>
        <v>890500</v>
      </c>
      <c r="J433" s="36">
        <f t="shared" si="206"/>
        <v>890500</v>
      </c>
      <c r="K433" s="36">
        <f t="shared" si="206"/>
        <v>890500</v>
      </c>
      <c r="L433" s="36">
        <f t="shared" si="206"/>
        <v>890500</v>
      </c>
      <c r="M433" s="36">
        <f t="shared" si="206"/>
        <v>1051876.93</v>
      </c>
      <c r="N433" s="36">
        <f t="shared" si="206"/>
        <v>1164720.86</v>
      </c>
      <c r="O433" s="82">
        <f t="shared" si="199"/>
        <v>112843.93000000017</v>
      </c>
      <c r="P433" s="36">
        <f t="shared" si="206"/>
        <v>1164720.86</v>
      </c>
      <c r="Q433" s="100">
        <f t="shared" si="200"/>
        <v>100</v>
      </c>
    </row>
    <row r="434" spans="1:17" ht="25.5">
      <c r="A434" s="9" t="s">
        <v>132</v>
      </c>
      <c r="B434" s="7">
        <v>850</v>
      </c>
      <c r="C434" s="8" t="s">
        <v>23</v>
      </c>
      <c r="D434" s="8" t="s">
        <v>22</v>
      </c>
      <c r="E434" s="30" t="s">
        <v>196</v>
      </c>
      <c r="F434" s="8" t="s">
        <v>131</v>
      </c>
      <c r="G434" s="33">
        <v>890500</v>
      </c>
      <c r="H434" s="33">
        <v>890500</v>
      </c>
      <c r="I434" s="33">
        <v>890500</v>
      </c>
      <c r="J434" s="36">
        <v>890500</v>
      </c>
      <c r="K434" s="36">
        <v>890500</v>
      </c>
      <c r="L434" s="36">
        <v>890500</v>
      </c>
      <c r="M434" s="36">
        <v>1051876.93</v>
      </c>
      <c r="N434" s="36">
        <v>1164720.86</v>
      </c>
      <c r="O434" s="82">
        <f t="shared" si="199"/>
        <v>112843.93000000017</v>
      </c>
      <c r="P434" s="36">
        <v>1164720.86</v>
      </c>
      <c r="Q434" s="100">
        <f t="shared" si="200"/>
        <v>100</v>
      </c>
    </row>
    <row r="435" spans="1:17" ht="12.75">
      <c r="A435" s="9" t="s">
        <v>58</v>
      </c>
      <c r="B435" s="7">
        <v>850</v>
      </c>
      <c r="C435" s="8" t="s">
        <v>23</v>
      </c>
      <c r="D435" s="8" t="s">
        <v>22</v>
      </c>
      <c r="E435" s="30" t="s">
        <v>196</v>
      </c>
      <c r="F435" s="8" t="s">
        <v>60</v>
      </c>
      <c r="G435" s="33">
        <f aca="true" t="shared" si="207" ref="G435:L435">G438</f>
        <v>36900</v>
      </c>
      <c r="H435" s="33">
        <f t="shared" si="207"/>
        <v>36900</v>
      </c>
      <c r="I435" s="33">
        <f t="shared" si="207"/>
        <v>36900</v>
      </c>
      <c r="J435" s="36">
        <f t="shared" si="207"/>
        <v>36900</v>
      </c>
      <c r="K435" s="36">
        <f t="shared" si="207"/>
        <v>36900</v>
      </c>
      <c r="L435" s="36">
        <f t="shared" si="207"/>
        <v>36900</v>
      </c>
      <c r="M435" s="36">
        <f>M438+M436</f>
        <v>50023.07</v>
      </c>
      <c r="N435" s="36">
        <f>N438+N436</f>
        <v>46080.74</v>
      </c>
      <c r="O435" s="82">
        <f t="shared" si="199"/>
        <v>-3942.3300000000017</v>
      </c>
      <c r="P435" s="36">
        <f>P438+P436</f>
        <v>46080.74</v>
      </c>
      <c r="Q435" s="100">
        <f t="shared" si="200"/>
        <v>100</v>
      </c>
    </row>
    <row r="436" spans="1:17" ht="12.75">
      <c r="A436" s="9" t="s">
        <v>261</v>
      </c>
      <c r="B436" s="7">
        <v>850</v>
      </c>
      <c r="C436" s="8" t="s">
        <v>23</v>
      </c>
      <c r="D436" s="8" t="s">
        <v>22</v>
      </c>
      <c r="E436" s="30" t="s">
        <v>196</v>
      </c>
      <c r="F436" s="8" t="s">
        <v>259</v>
      </c>
      <c r="G436" s="33"/>
      <c r="H436" s="33"/>
      <c r="I436" s="33"/>
      <c r="J436" s="36"/>
      <c r="K436" s="36"/>
      <c r="L436" s="36"/>
      <c r="M436" s="36">
        <f>M437</f>
        <v>2200</v>
      </c>
      <c r="N436" s="36">
        <f>N437</f>
        <v>2135.86</v>
      </c>
      <c r="O436" s="82">
        <f t="shared" si="199"/>
        <v>-64.13999999999987</v>
      </c>
      <c r="P436" s="36">
        <f>P437</f>
        <v>2135.86</v>
      </c>
      <c r="Q436" s="100">
        <f t="shared" si="200"/>
        <v>100</v>
      </c>
    </row>
    <row r="437" spans="1:17" ht="38.25">
      <c r="A437" s="9" t="s">
        <v>262</v>
      </c>
      <c r="B437" s="7">
        <v>850</v>
      </c>
      <c r="C437" s="8" t="s">
        <v>23</v>
      </c>
      <c r="D437" s="8" t="s">
        <v>22</v>
      </c>
      <c r="E437" s="30" t="s">
        <v>196</v>
      </c>
      <c r="F437" s="8" t="s">
        <v>260</v>
      </c>
      <c r="G437" s="33"/>
      <c r="H437" s="33"/>
      <c r="I437" s="33"/>
      <c r="J437" s="36"/>
      <c r="K437" s="36"/>
      <c r="L437" s="36"/>
      <c r="M437" s="36">
        <v>2200</v>
      </c>
      <c r="N437" s="36">
        <v>2135.86</v>
      </c>
      <c r="O437" s="82">
        <f t="shared" si="199"/>
        <v>-64.13999999999987</v>
      </c>
      <c r="P437" s="36">
        <v>2135.86</v>
      </c>
      <c r="Q437" s="100">
        <f t="shared" si="200"/>
        <v>100</v>
      </c>
    </row>
    <row r="438" spans="1:17" ht="12.75">
      <c r="A438" s="9" t="s">
        <v>148</v>
      </c>
      <c r="B438" s="7">
        <v>850</v>
      </c>
      <c r="C438" s="8" t="s">
        <v>23</v>
      </c>
      <c r="D438" s="8" t="s">
        <v>22</v>
      </c>
      <c r="E438" s="30" t="s">
        <v>196</v>
      </c>
      <c r="F438" s="8" t="s">
        <v>147</v>
      </c>
      <c r="G438" s="33">
        <f aca="true" t="shared" si="208" ref="G438:L438">G439+G440+G441</f>
        <v>36900</v>
      </c>
      <c r="H438" s="33">
        <f t="shared" si="208"/>
        <v>36900</v>
      </c>
      <c r="I438" s="33">
        <f t="shared" si="208"/>
        <v>36900</v>
      </c>
      <c r="J438" s="36">
        <f t="shared" si="208"/>
        <v>36900</v>
      </c>
      <c r="K438" s="36">
        <f t="shared" si="208"/>
        <v>36900</v>
      </c>
      <c r="L438" s="36">
        <f t="shared" si="208"/>
        <v>36900</v>
      </c>
      <c r="M438" s="36">
        <f>M439+M440+M441</f>
        <v>47823.07</v>
      </c>
      <c r="N438" s="36">
        <f>N439+N440+N441</f>
        <v>43944.88</v>
      </c>
      <c r="O438" s="82">
        <f t="shared" si="199"/>
        <v>-3878.1900000000023</v>
      </c>
      <c r="P438" s="36">
        <f>P439+P440+P441</f>
        <v>43944.88</v>
      </c>
      <c r="Q438" s="100">
        <f t="shared" si="200"/>
        <v>100</v>
      </c>
    </row>
    <row r="439" spans="1:17" ht="25.5">
      <c r="A439" s="9" t="s">
        <v>59</v>
      </c>
      <c r="B439" s="7">
        <v>850</v>
      </c>
      <c r="C439" s="8" t="s">
        <v>23</v>
      </c>
      <c r="D439" s="8" t="s">
        <v>22</v>
      </c>
      <c r="E439" s="30" t="s">
        <v>196</v>
      </c>
      <c r="F439" s="8" t="s">
        <v>61</v>
      </c>
      <c r="G439" s="33">
        <v>25000</v>
      </c>
      <c r="H439" s="33">
        <v>25000</v>
      </c>
      <c r="I439" s="33">
        <v>25000</v>
      </c>
      <c r="J439" s="36">
        <v>25000</v>
      </c>
      <c r="K439" s="36">
        <v>17300</v>
      </c>
      <c r="L439" s="36">
        <v>17300</v>
      </c>
      <c r="M439" s="36">
        <v>17300</v>
      </c>
      <c r="N439" s="36">
        <v>17245</v>
      </c>
      <c r="O439" s="82">
        <f t="shared" si="199"/>
        <v>-55</v>
      </c>
      <c r="P439" s="36">
        <v>17245</v>
      </c>
      <c r="Q439" s="100">
        <f t="shared" si="200"/>
        <v>100</v>
      </c>
    </row>
    <row r="440" spans="1:17" ht="12.75">
      <c r="A440" s="9" t="s">
        <v>120</v>
      </c>
      <c r="B440" s="7">
        <v>850</v>
      </c>
      <c r="C440" s="8" t="s">
        <v>23</v>
      </c>
      <c r="D440" s="8" t="s">
        <v>22</v>
      </c>
      <c r="E440" s="30" t="s">
        <v>196</v>
      </c>
      <c r="F440" s="8" t="s">
        <v>62</v>
      </c>
      <c r="G440" s="33">
        <v>900</v>
      </c>
      <c r="H440" s="33">
        <v>900</v>
      </c>
      <c r="I440" s="33">
        <v>900</v>
      </c>
      <c r="J440" s="36">
        <v>900</v>
      </c>
      <c r="K440" s="36">
        <v>8600</v>
      </c>
      <c r="L440" s="36">
        <v>8600</v>
      </c>
      <c r="M440" s="36">
        <v>17523.07</v>
      </c>
      <c r="N440" s="36">
        <v>15123.07</v>
      </c>
      <c r="O440" s="82">
        <f t="shared" si="199"/>
        <v>-2400</v>
      </c>
      <c r="P440" s="36">
        <v>15123.07</v>
      </c>
      <c r="Q440" s="100">
        <f t="shared" si="200"/>
        <v>100</v>
      </c>
    </row>
    <row r="441" spans="1:17" ht="12.75">
      <c r="A441" s="9" t="s">
        <v>223</v>
      </c>
      <c r="B441" s="7">
        <v>850</v>
      </c>
      <c r="C441" s="8" t="s">
        <v>23</v>
      </c>
      <c r="D441" s="8" t="s">
        <v>22</v>
      </c>
      <c r="E441" s="30" t="s">
        <v>196</v>
      </c>
      <c r="F441" s="8" t="s">
        <v>222</v>
      </c>
      <c r="G441" s="33">
        <v>11000</v>
      </c>
      <c r="H441" s="33">
        <v>11000</v>
      </c>
      <c r="I441" s="33">
        <v>11000</v>
      </c>
      <c r="J441" s="36">
        <v>11000</v>
      </c>
      <c r="K441" s="36">
        <v>11000</v>
      </c>
      <c r="L441" s="36">
        <v>11000</v>
      </c>
      <c r="M441" s="36">
        <v>13000</v>
      </c>
      <c r="N441" s="36">
        <v>11576.81</v>
      </c>
      <c r="O441" s="82">
        <f t="shared" si="199"/>
        <v>-1423.1900000000005</v>
      </c>
      <c r="P441" s="36">
        <v>11576.81</v>
      </c>
      <c r="Q441" s="100">
        <f t="shared" si="200"/>
        <v>100</v>
      </c>
    </row>
    <row r="442" spans="1:17" ht="63.75">
      <c r="A442" s="31" t="s">
        <v>114</v>
      </c>
      <c r="B442" s="7">
        <v>850</v>
      </c>
      <c r="C442" s="8" t="s">
        <v>23</v>
      </c>
      <c r="D442" s="8" t="s">
        <v>22</v>
      </c>
      <c r="E442" s="30" t="s">
        <v>194</v>
      </c>
      <c r="F442" s="8"/>
      <c r="G442" s="33">
        <f aca="true" t="shared" si="209" ref="G442:P444">G443</f>
        <v>1008000</v>
      </c>
      <c r="H442" s="33">
        <f t="shared" si="209"/>
        <v>1008000</v>
      </c>
      <c r="I442" s="33">
        <f t="shared" si="209"/>
        <v>1008000</v>
      </c>
      <c r="J442" s="36">
        <f t="shared" si="209"/>
        <v>1008000</v>
      </c>
      <c r="K442" s="36">
        <f t="shared" si="209"/>
        <v>1008000</v>
      </c>
      <c r="L442" s="36">
        <f t="shared" si="209"/>
        <v>1008000</v>
      </c>
      <c r="M442" s="36">
        <f t="shared" si="209"/>
        <v>1008000</v>
      </c>
      <c r="N442" s="36">
        <f t="shared" si="209"/>
        <v>1043600</v>
      </c>
      <c r="O442" s="82">
        <f t="shared" si="199"/>
        <v>35600</v>
      </c>
      <c r="P442" s="36">
        <f t="shared" si="209"/>
        <v>1043600</v>
      </c>
      <c r="Q442" s="100">
        <f t="shared" si="200"/>
        <v>100</v>
      </c>
    </row>
    <row r="443" spans="1:17" ht="25.5">
      <c r="A443" s="9" t="s">
        <v>70</v>
      </c>
      <c r="B443" s="7">
        <v>850</v>
      </c>
      <c r="C443" s="8" t="s">
        <v>23</v>
      </c>
      <c r="D443" s="8" t="s">
        <v>22</v>
      </c>
      <c r="E443" s="30" t="s">
        <v>194</v>
      </c>
      <c r="F443" s="8" t="s">
        <v>69</v>
      </c>
      <c r="G443" s="33">
        <f t="shared" si="209"/>
        <v>1008000</v>
      </c>
      <c r="H443" s="33">
        <f t="shared" si="209"/>
        <v>1008000</v>
      </c>
      <c r="I443" s="33">
        <f t="shared" si="209"/>
        <v>1008000</v>
      </c>
      <c r="J443" s="36">
        <f t="shared" si="209"/>
        <v>1008000</v>
      </c>
      <c r="K443" s="36">
        <f t="shared" si="209"/>
        <v>1008000</v>
      </c>
      <c r="L443" s="36">
        <f t="shared" si="209"/>
        <v>1008000</v>
      </c>
      <c r="M443" s="36">
        <f t="shared" si="209"/>
        <v>1008000</v>
      </c>
      <c r="N443" s="36">
        <f t="shared" si="209"/>
        <v>1043600</v>
      </c>
      <c r="O443" s="82">
        <f t="shared" si="199"/>
        <v>35600</v>
      </c>
      <c r="P443" s="36">
        <f t="shared" si="209"/>
        <v>1043600</v>
      </c>
      <c r="Q443" s="100">
        <f t="shared" si="200"/>
        <v>100</v>
      </c>
    </row>
    <row r="444" spans="1:17" ht="25.5">
      <c r="A444" s="9" t="s">
        <v>138</v>
      </c>
      <c r="B444" s="7">
        <v>850</v>
      </c>
      <c r="C444" s="8" t="s">
        <v>23</v>
      </c>
      <c r="D444" s="8" t="s">
        <v>22</v>
      </c>
      <c r="E444" s="30" t="s">
        <v>194</v>
      </c>
      <c r="F444" s="8" t="s">
        <v>137</v>
      </c>
      <c r="G444" s="33">
        <f t="shared" si="209"/>
        <v>1008000</v>
      </c>
      <c r="H444" s="33">
        <f t="shared" si="209"/>
        <v>1008000</v>
      </c>
      <c r="I444" s="33">
        <f t="shared" si="209"/>
        <v>1008000</v>
      </c>
      <c r="J444" s="36">
        <f t="shared" si="209"/>
        <v>1008000</v>
      </c>
      <c r="K444" s="36">
        <f t="shared" si="209"/>
        <v>1008000</v>
      </c>
      <c r="L444" s="36">
        <f t="shared" si="209"/>
        <v>1008000</v>
      </c>
      <c r="M444" s="36">
        <f t="shared" si="209"/>
        <v>1008000</v>
      </c>
      <c r="N444" s="36">
        <f t="shared" si="209"/>
        <v>1043600</v>
      </c>
      <c r="O444" s="82">
        <f t="shared" si="199"/>
        <v>35600</v>
      </c>
      <c r="P444" s="36">
        <f t="shared" si="209"/>
        <v>1043600</v>
      </c>
      <c r="Q444" s="100">
        <f t="shared" si="200"/>
        <v>100</v>
      </c>
    </row>
    <row r="445" spans="1:17" ht="38.25">
      <c r="A445" s="9" t="s">
        <v>139</v>
      </c>
      <c r="B445" s="7">
        <v>850</v>
      </c>
      <c r="C445" s="8" t="s">
        <v>23</v>
      </c>
      <c r="D445" s="8" t="s">
        <v>22</v>
      </c>
      <c r="E445" s="30" t="s">
        <v>194</v>
      </c>
      <c r="F445" s="8" t="s">
        <v>79</v>
      </c>
      <c r="G445" s="33">
        <v>1008000</v>
      </c>
      <c r="H445" s="33">
        <v>1008000</v>
      </c>
      <c r="I445" s="33">
        <v>1008000</v>
      </c>
      <c r="J445" s="36">
        <v>1008000</v>
      </c>
      <c r="K445" s="36">
        <v>1008000</v>
      </c>
      <c r="L445" s="36">
        <v>1008000</v>
      </c>
      <c r="M445" s="36">
        <v>1008000</v>
      </c>
      <c r="N445" s="36">
        <v>1043600</v>
      </c>
      <c r="O445" s="82">
        <f t="shared" si="199"/>
        <v>35600</v>
      </c>
      <c r="P445" s="36">
        <v>1043600</v>
      </c>
      <c r="Q445" s="100">
        <f t="shared" si="200"/>
        <v>100</v>
      </c>
    </row>
    <row r="446" spans="1:17" ht="12.75">
      <c r="A446" s="17" t="s">
        <v>6</v>
      </c>
      <c r="B446" s="12">
        <v>850</v>
      </c>
      <c r="C446" s="27" t="s">
        <v>27</v>
      </c>
      <c r="D446" s="27"/>
      <c r="E446" s="43"/>
      <c r="F446" s="28"/>
      <c r="G446" s="32">
        <f aca="true" t="shared" si="210" ref="G446:P446">+G447</f>
        <v>1602602</v>
      </c>
      <c r="H446" s="32">
        <f t="shared" si="210"/>
        <v>1602602</v>
      </c>
      <c r="I446" s="32">
        <f t="shared" si="210"/>
        <v>1602602</v>
      </c>
      <c r="J446" s="87">
        <f t="shared" si="210"/>
        <v>1602602</v>
      </c>
      <c r="K446" s="87">
        <f t="shared" si="210"/>
        <v>1602602</v>
      </c>
      <c r="L446" s="87">
        <f t="shared" si="210"/>
        <v>1602602</v>
      </c>
      <c r="M446" s="87">
        <f t="shared" si="210"/>
        <v>1602602</v>
      </c>
      <c r="N446" s="87">
        <f t="shared" si="210"/>
        <v>1902602</v>
      </c>
      <c r="O446" s="82">
        <f t="shared" si="199"/>
        <v>300000</v>
      </c>
      <c r="P446" s="87">
        <f t="shared" si="210"/>
        <v>1902602</v>
      </c>
      <c r="Q446" s="100">
        <f t="shared" si="200"/>
        <v>100</v>
      </c>
    </row>
    <row r="447" spans="1:17" ht="12.75">
      <c r="A447" s="17" t="s">
        <v>33</v>
      </c>
      <c r="B447" s="12">
        <v>850</v>
      </c>
      <c r="C447" s="27" t="s">
        <v>27</v>
      </c>
      <c r="D447" s="27" t="s">
        <v>19</v>
      </c>
      <c r="E447" s="43"/>
      <c r="F447" s="28"/>
      <c r="G447" s="32">
        <f aca="true" t="shared" si="211" ref="G447:P448">G448</f>
        <v>1602602</v>
      </c>
      <c r="H447" s="32">
        <f t="shared" si="211"/>
        <v>1602602</v>
      </c>
      <c r="I447" s="32">
        <f t="shared" si="211"/>
        <v>1602602</v>
      </c>
      <c r="J447" s="87">
        <f t="shared" si="211"/>
        <v>1602602</v>
      </c>
      <c r="K447" s="87">
        <f t="shared" si="211"/>
        <v>1602602</v>
      </c>
      <c r="L447" s="87">
        <f t="shared" si="211"/>
        <v>1602602</v>
      </c>
      <c r="M447" s="87">
        <f t="shared" si="211"/>
        <v>1602602</v>
      </c>
      <c r="N447" s="87">
        <f t="shared" si="211"/>
        <v>1902602</v>
      </c>
      <c r="O447" s="82">
        <f t="shared" si="199"/>
        <v>300000</v>
      </c>
      <c r="P447" s="87">
        <f t="shared" si="211"/>
        <v>1902602</v>
      </c>
      <c r="Q447" s="100">
        <f t="shared" si="200"/>
        <v>100</v>
      </c>
    </row>
    <row r="448" spans="1:17" ht="63.75">
      <c r="A448" s="9" t="s">
        <v>103</v>
      </c>
      <c r="B448" s="7">
        <v>850</v>
      </c>
      <c r="C448" s="8" t="s">
        <v>27</v>
      </c>
      <c r="D448" s="8" t="s">
        <v>19</v>
      </c>
      <c r="E448" s="30" t="s">
        <v>197</v>
      </c>
      <c r="F448" s="8"/>
      <c r="G448" s="33">
        <f t="shared" si="211"/>
        <v>1602602</v>
      </c>
      <c r="H448" s="33">
        <f t="shared" si="211"/>
        <v>1602602</v>
      </c>
      <c r="I448" s="33">
        <f t="shared" si="211"/>
        <v>1602602</v>
      </c>
      <c r="J448" s="36">
        <f t="shared" si="211"/>
        <v>1602602</v>
      </c>
      <c r="K448" s="36">
        <f t="shared" si="211"/>
        <v>1602602</v>
      </c>
      <c r="L448" s="36">
        <f t="shared" si="211"/>
        <v>1602602</v>
      </c>
      <c r="M448" s="36">
        <f t="shared" si="211"/>
        <v>1602602</v>
      </c>
      <c r="N448" s="36">
        <f t="shared" si="211"/>
        <v>1902602</v>
      </c>
      <c r="O448" s="82">
        <f t="shared" si="199"/>
        <v>300000</v>
      </c>
      <c r="P448" s="36">
        <f t="shared" si="211"/>
        <v>1902602</v>
      </c>
      <c r="Q448" s="100">
        <f t="shared" si="200"/>
        <v>100</v>
      </c>
    </row>
    <row r="449" spans="1:17" ht="25.5">
      <c r="A449" s="9" t="s">
        <v>70</v>
      </c>
      <c r="B449" s="7">
        <v>850</v>
      </c>
      <c r="C449" s="8" t="s">
        <v>27</v>
      </c>
      <c r="D449" s="8" t="s">
        <v>19</v>
      </c>
      <c r="E449" s="30" t="s">
        <v>197</v>
      </c>
      <c r="F449" s="8" t="s">
        <v>69</v>
      </c>
      <c r="G449" s="33">
        <f aca="true" t="shared" si="212" ref="G449:L449">G451</f>
        <v>1602602</v>
      </c>
      <c r="H449" s="33">
        <f t="shared" si="212"/>
        <v>1602602</v>
      </c>
      <c r="I449" s="33">
        <f t="shared" si="212"/>
        <v>1602602</v>
      </c>
      <c r="J449" s="36">
        <f t="shared" si="212"/>
        <v>1602602</v>
      </c>
      <c r="K449" s="36">
        <f t="shared" si="212"/>
        <v>1602602</v>
      </c>
      <c r="L449" s="36">
        <f t="shared" si="212"/>
        <v>1602602</v>
      </c>
      <c r="M449" s="36">
        <f>M451</f>
        <v>1602602</v>
      </c>
      <c r="N449" s="36">
        <f>N451</f>
        <v>1902602</v>
      </c>
      <c r="O449" s="82">
        <f t="shared" si="199"/>
        <v>300000</v>
      </c>
      <c r="P449" s="36">
        <f>P451</f>
        <v>1902602</v>
      </c>
      <c r="Q449" s="100">
        <f t="shared" si="200"/>
        <v>100</v>
      </c>
    </row>
    <row r="450" spans="1:17" ht="25.5">
      <c r="A450" s="9" t="s">
        <v>141</v>
      </c>
      <c r="B450" s="7">
        <v>850</v>
      </c>
      <c r="C450" s="8" t="s">
        <v>27</v>
      </c>
      <c r="D450" s="8" t="s">
        <v>19</v>
      </c>
      <c r="E450" s="30" t="s">
        <v>197</v>
      </c>
      <c r="F450" s="8" t="s">
        <v>140</v>
      </c>
      <c r="G450" s="33">
        <f aca="true" t="shared" si="213" ref="G450:P450">G451</f>
        <v>1602602</v>
      </c>
      <c r="H450" s="33">
        <f t="shared" si="213"/>
        <v>1602602</v>
      </c>
      <c r="I450" s="33">
        <f t="shared" si="213"/>
        <v>1602602</v>
      </c>
      <c r="J450" s="36">
        <f t="shared" si="213"/>
        <v>1602602</v>
      </c>
      <c r="K450" s="36">
        <f t="shared" si="213"/>
        <v>1602602</v>
      </c>
      <c r="L450" s="36">
        <f t="shared" si="213"/>
        <v>1602602</v>
      </c>
      <c r="M450" s="36">
        <f t="shared" si="213"/>
        <v>1602602</v>
      </c>
      <c r="N450" s="36">
        <f t="shared" si="213"/>
        <v>1902602</v>
      </c>
      <c r="O450" s="82">
        <f t="shared" si="199"/>
        <v>300000</v>
      </c>
      <c r="P450" s="36">
        <f t="shared" si="213"/>
        <v>1902602</v>
      </c>
      <c r="Q450" s="100">
        <f t="shared" si="200"/>
        <v>100</v>
      </c>
    </row>
    <row r="451" spans="1:17" ht="39" customHeight="1">
      <c r="A451" s="9" t="s">
        <v>202</v>
      </c>
      <c r="B451" s="7">
        <v>850</v>
      </c>
      <c r="C451" s="8" t="s">
        <v>27</v>
      </c>
      <c r="D451" s="8" t="s">
        <v>19</v>
      </c>
      <c r="E451" s="30" t="s">
        <v>197</v>
      </c>
      <c r="F451" s="8" t="s">
        <v>86</v>
      </c>
      <c r="G451" s="33">
        <v>1602602</v>
      </c>
      <c r="H451" s="33">
        <v>1602602</v>
      </c>
      <c r="I451" s="33">
        <v>1602602</v>
      </c>
      <c r="J451" s="36">
        <v>1602602</v>
      </c>
      <c r="K451" s="36">
        <v>1602602</v>
      </c>
      <c r="L451" s="36">
        <v>1602602</v>
      </c>
      <c r="M451" s="36">
        <v>1602602</v>
      </c>
      <c r="N451" s="36">
        <v>1902602</v>
      </c>
      <c r="O451" s="82">
        <f t="shared" si="199"/>
        <v>300000</v>
      </c>
      <c r="P451" s="36">
        <v>1902602</v>
      </c>
      <c r="Q451" s="100">
        <f t="shared" si="200"/>
        <v>100</v>
      </c>
    </row>
    <row r="452" spans="1:17" ht="15" customHeight="1">
      <c r="A452" s="17" t="s">
        <v>16</v>
      </c>
      <c r="B452" s="37"/>
      <c r="C452" s="38"/>
      <c r="D452" s="38"/>
      <c r="E452" s="6"/>
      <c r="F452" s="38"/>
      <c r="G452" s="32" t="e">
        <f aca="true" t="shared" si="214" ref="G452:N452">G28+G324+G376+G7+G359</f>
        <v>#REF!</v>
      </c>
      <c r="H452" s="32" t="e">
        <f t="shared" si="214"/>
        <v>#REF!</v>
      </c>
      <c r="I452" s="32" t="e">
        <f t="shared" si="214"/>
        <v>#REF!</v>
      </c>
      <c r="J452" s="87" t="e">
        <f t="shared" si="214"/>
        <v>#REF!</v>
      </c>
      <c r="K452" s="87" t="e">
        <f t="shared" si="214"/>
        <v>#REF!</v>
      </c>
      <c r="L452" s="87" t="e">
        <f t="shared" si="214"/>
        <v>#REF!</v>
      </c>
      <c r="M452" s="87" t="e">
        <f t="shared" si="214"/>
        <v>#REF!</v>
      </c>
      <c r="N452" s="87">
        <f t="shared" si="214"/>
        <v>401613150.09000003</v>
      </c>
      <c r="O452" s="82" t="e">
        <f t="shared" si="199"/>
        <v>#REF!</v>
      </c>
      <c r="P452" s="87">
        <f>P28+P324+P376+P7+P359</f>
        <v>398879895.65000004</v>
      </c>
      <c r="Q452" s="100">
        <f t="shared" si="200"/>
        <v>99.3194310396989</v>
      </c>
    </row>
    <row r="453" spans="1:16" ht="96" customHeight="1">
      <c r="A453" s="18"/>
      <c r="M453" s="88"/>
      <c r="N453" s="88"/>
      <c r="P453" s="88"/>
    </row>
    <row r="454" spans="5:16" ht="12.75">
      <c r="E454" s="60"/>
      <c r="M454" s="88"/>
      <c r="N454" s="88"/>
      <c r="P454" s="88"/>
    </row>
    <row r="455" spans="7:16" ht="12.75">
      <c r="G455" s="61"/>
      <c r="H455" s="61"/>
      <c r="I455" s="61"/>
      <c r="J455" s="88"/>
      <c r="K455" s="88"/>
      <c r="L455" s="88"/>
      <c r="M455" s="88"/>
      <c r="N455" s="88"/>
      <c r="P455" s="88"/>
    </row>
    <row r="456" spans="5:16" ht="15.75">
      <c r="E456" s="48"/>
      <c r="F456" s="49"/>
      <c r="G456" s="51"/>
      <c r="H456" s="51"/>
      <c r="I456" s="51"/>
      <c r="J456" s="89"/>
      <c r="K456" s="89"/>
      <c r="L456" s="89"/>
      <c r="M456" s="89"/>
      <c r="N456" s="89"/>
      <c r="P456" s="89"/>
    </row>
    <row r="457" spans="5:16" ht="15.75">
      <c r="E457" s="48"/>
      <c r="F457" s="49"/>
      <c r="G457" s="51"/>
      <c r="H457" s="51"/>
      <c r="I457" s="51"/>
      <c r="J457" s="89"/>
      <c r="K457" s="89"/>
      <c r="L457" s="89"/>
      <c r="M457" s="89"/>
      <c r="N457" s="89"/>
      <c r="P457" s="89"/>
    </row>
    <row r="458" spans="5:16" ht="15.75">
      <c r="E458" s="48"/>
      <c r="F458" s="49"/>
      <c r="G458" s="51"/>
      <c r="H458" s="51"/>
      <c r="I458" s="51"/>
      <c r="J458" s="89"/>
      <c r="K458" s="89"/>
      <c r="L458" s="89"/>
      <c r="M458" s="99"/>
      <c r="N458" s="99"/>
      <c r="P458" s="99"/>
    </row>
    <row r="459" spans="5:16" ht="15.75">
      <c r="E459" s="48"/>
      <c r="F459" s="49"/>
      <c r="G459" s="51"/>
      <c r="H459" s="51"/>
      <c r="I459" s="51"/>
      <c r="J459" s="89"/>
      <c r="K459" s="89"/>
      <c r="L459" s="89"/>
      <c r="M459" s="89"/>
      <c r="N459" s="89"/>
      <c r="P459" s="89"/>
    </row>
    <row r="460" spans="5:16" ht="15.75">
      <c r="E460" s="48"/>
      <c r="F460" s="49"/>
      <c r="G460" s="51"/>
      <c r="H460" s="51"/>
      <c r="I460" s="51"/>
      <c r="J460" s="89"/>
      <c r="K460" s="89"/>
      <c r="L460" s="89"/>
      <c r="M460" s="89"/>
      <c r="N460" s="89"/>
      <c r="P460" s="89"/>
    </row>
    <row r="461" spans="5:16" ht="15.75">
      <c r="E461" s="48"/>
      <c r="F461" s="49"/>
      <c r="G461" s="51"/>
      <c r="H461" s="51"/>
      <c r="I461" s="51"/>
      <c r="J461" s="89"/>
      <c r="K461" s="89"/>
      <c r="L461" s="89"/>
      <c r="M461" s="89"/>
      <c r="N461" s="89"/>
      <c r="P461" s="89"/>
    </row>
    <row r="462" spans="5:16" ht="15.75">
      <c r="E462" s="48"/>
      <c r="F462" s="49"/>
      <c r="G462" s="51"/>
      <c r="H462" s="51"/>
      <c r="I462" s="51"/>
      <c r="J462" s="89"/>
      <c r="K462" s="89"/>
      <c r="L462" s="89"/>
      <c r="M462" s="89"/>
      <c r="N462" s="89"/>
      <c r="P462" s="89"/>
    </row>
    <row r="463" spans="5:16" ht="15.75">
      <c r="E463" s="48"/>
      <c r="F463" s="49"/>
      <c r="G463" s="51"/>
      <c r="H463" s="51"/>
      <c r="I463" s="51"/>
      <c r="J463" s="89"/>
      <c r="K463" s="89"/>
      <c r="L463" s="89"/>
      <c r="M463" s="89"/>
      <c r="N463" s="89"/>
      <c r="P463" s="89"/>
    </row>
    <row r="464" spans="5:16" ht="15.75">
      <c r="E464" s="48"/>
      <c r="F464" s="49"/>
      <c r="G464" s="51"/>
      <c r="H464" s="51"/>
      <c r="I464" s="51"/>
      <c r="J464" s="89"/>
      <c r="K464" s="89"/>
      <c r="L464" s="89"/>
      <c r="M464" s="89"/>
      <c r="N464" s="89"/>
      <c r="P464" s="89"/>
    </row>
    <row r="465" spans="5:16" ht="15.75">
      <c r="E465" s="48"/>
      <c r="F465" s="49"/>
      <c r="G465" s="51"/>
      <c r="H465" s="51"/>
      <c r="I465" s="51"/>
      <c r="J465" s="89"/>
      <c r="K465" s="89"/>
      <c r="L465" s="89"/>
      <c r="M465" s="89"/>
      <c r="N465" s="89"/>
      <c r="P465" s="89"/>
    </row>
    <row r="466" spans="5:16" ht="15.75">
      <c r="E466" s="48"/>
      <c r="F466" s="49"/>
      <c r="G466" s="51"/>
      <c r="H466" s="51"/>
      <c r="I466" s="51"/>
      <c r="J466" s="89"/>
      <c r="K466" s="89"/>
      <c r="L466" s="89"/>
      <c r="M466" s="89"/>
      <c r="N466" s="89"/>
      <c r="P466" s="89"/>
    </row>
    <row r="467" spans="5:16" ht="15.75">
      <c r="E467" s="48"/>
      <c r="F467" s="49"/>
      <c r="G467" s="51"/>
      <c r="H467" s="51"/>
      <c r="I467" s="51"/>
      <c r="J467" s="89"/>
      <c r="K467" s="89"/>
      <c r="L467" s="89"/>
      <c r="M467" s="89"/>
      <c r="N467" s="89"/>
      <c r="P467" s="89"/>
    </row>
    <row r="468" spans="5:16" ht="15.75">
      <c r="E468" s="48"/>
      <c r="F468" s="49"/>
      <c r="G468" s="51"/>
      <c r="H468" s="51"/>
      <c r="I468" s="51"/>
      <c r="J468" s="89"/>
      <c r="K468" s="89"/>
      <c r="L468" s="89"/>
      <c r="M468" s="89"/>
      <c r="N468" s="89"/>
      <c r="P468" s="89"/>
    </row>
    <row r="469" spans="5:16" ht="15.75">
      <c r="E469" s="48"/>
      <c r="F469" s="49"/>
      <c r="G469" s="51"/>
      <c r="H469" s="51"/>
      <c r="I469" s="51"/>
      <c r="J469" s="89"/>
      <c r="K469" s="89"/>
      <c r="L469" s="89"/>
      <c r="M469" s="89"/>
      <c r="N469" s="89"/>
      <c r="P469" s="89"/>
    </row>
    <row r="470" spans="5:16" ht="15.75">
      <c r="E470" s="48"/>
      <c r="F470" s="49"/>
      <c r="G470" s="51"/>
      <c r="H470" s="51"/>
      <c r="I470" s="51"/>
      <c r="J470" s="89"/>
      <c r="K470" s="89"/>
      <c r="L470" s="89"/>
      <c r="M470" s="89"/>
      <c r="N470" s="89"/>
      <c r="P470" s="89"/>
    </row>
    <row r="471" spans="5:16" ht="15.75">
      <c r="E471" s="48"/>
      <c r="F471" s="49"/>
      <c r="G471" s="51"/>
      <c r="H471" s="51"/>
      <c r="I471" s="51"/>
      <c r="J471" s="89"/>
      <c r="K471" s="89"/>
      <c r="L471" s="89"/>
      <c r="M471" s="89"/>
      <c r="N471" s="89"/>
      <c r="P471" s="89"/>
    </row>
    <row r="472" spans="5:16" ht="15.75">
      <c r="E472" s="48"/>
      <c r="F472" s="49"/>
      <c r="G472" s="51"/>
      <c r="H472" s="51"/>
      <c r="I472" s="51"/>
      <c r="J472" s="89"/>
      <c r="K472" s="89"/>
      <c r="L472" s="89"/>
      <c r="M472" s="89"/>
      <c r="N472" s="89"/>
      <c r="P472" s="89"/>
    </row>
    <row r="473" spans="5:16" ht="15.75">
      <c r="E473" s="48"/>
      <c r="F473" s="49"/>
      <c r="G473" s="51"/>
      <c r="H473" s="51"/>
      <c r="I473" s="51"/>
      <c r="J473" s="89"/>
      <c r="K473" s="89"/>
      <c r="L473" s="89"/>
      <c r="M473" s="89"/>
      <c r="N473" s="89"/>
      <c r="P473" s="89"/>
    </row>
    <row r="474" spans="5:16" ht="15.75">
      <c r="E474" s="48"/>
      <c r="F474" s="49"/>
      <c r="G474" s="51"/>
      <c r="H474" s="51"/>
      <c r="I474" s="51"/>
      <c r="J474" s="89"/>
      <c r="K474" s="89"/>
      <c r="L474" s="89"/>
      <c r="M474" s="89"/>
      <c r="N474" s="89"/>
      <c r="P474" s="89"/>
    </row>
    <row r="475" spans="5:16" ht="15.75">
      <c r="E475" s="48"/>
      <c r="F475" s="49"/>
      <c r="G475" s="51"/>
      <c r="H475" s="51"/>
      <c r="I475" s="51"/>
      <c r="J475" s="89"/>
      <c r="K475" s="89"/>
      <c r="L475" s="89"/>
      <c r="M475" s="89"/>
      <c r="N475" s="89"/>
      <c r="P475" s="89"/>
    </row>
    <row r="476" spans="5:16" ht="15.75">
      <c r="E476" s="48"/>
      <c r="F476" s="49"/>
      <c r="G476" s="51"/>
      <c r="H476" s="51"/>
      <c r="I476" s="51"/>
      <c r="J476" s="89"/>
      <c r="K476" s="89"/>
      <c r="L476" s="89"/>
      <c r="M476" s="89"/>
      <c r="N476" s="89"/>
      <c r="P476" s="89"/>
    </row>
    <row r="477" spans="5:16" ht="15.75">
      <c r="E477" s="48"/>
      <c r="F477" s="49"/>
      <c r="G477" s="51"/>
      <c r="H477" s="51"/>
      <c r="I477" s="51"/>
      <c r="J477" s="89"/>
      <c r="K477" s="89"/>
      <c r="L477" s="89"/>
      <c r="M477" s="89"/>
      <c r="N477" s="89"/>
      <c r="P477" s="89"/>
    </row>
    <row r="478" spans="5:16" ht="15.75">
      <c r="E478" s="48"/>
      <c r="F478" s="49"/>
      <c r="G478" s="51"/>
      <c r="H478" s="51"/>
      <c r="I478" s="51"/>
      <c r="J478" s="89"/>
      <c r="K478" s="89"/>
      <c r="L478" s="89"/>
      <c r="M478" s="89"/>
      <c r="N478" s="89"/>
      <c r="P478" s="89"/>
    </row>
    <row r="479" spans="5:16" ht="15.75">
      <c r="E479" s="48"/>
      <c r="F479" s="49"/>
      <c r="G479" s="51"/>
      <c r="H479" s="51"/>
      <c r="I479" s="51"/>
      <c r="J479" s="89"/>
      <c r="K479" s="89"/>
      <c r="L479" s="89"/>
      <c r="M479" s="89"/>
      <c r="N479" s="89"/>
      <c r="P479" s="89"/>
    </row>
    <row r="480" spans="5:16" ht="15.75">
      <c r="E480" s="48"/>
      <c r="F480" s="49"/>
      <c r="G480" s="51"/>
      <c r="H480" s="51"/>
      <c r="I480" s="51"/>
      <c r="J480" s="89"/>
      <c r="K480" s="89"/>
      <c r="L480" s="89"/>
      <c r="M480" s="89"/>
      <c r="N480" s="89"/>
      <c r="P480" s="89"/>
    </row>
    <row r="481" spans="5:16" ht="15.75">
      <c r="E481" s="48"/>
      <c r="F481" s="49"/>
      <c r="G481" s="51"/>
      <c r="H481" s="51"/>
      <c r="I481" s="51"/>
      <c r="J481" s="89"/>
      <c r="K481" s="89"/>
      <c r="L481" s="89"/>
      <c r="M481" s="89"/>
      <c r="N481" s="89"/>
      <c r="P481" s="89"/>
    </row>
    <row r="482" spans="5:16" ht="15.75">
      <c r="E482" s="48"/>
      <c r="F482" s="49"/>
      <c r="G482" s="51"/>
      <c r="H482" s="51"/>
      <c r="I482" s="51"/>
      <c r="J482" s="89"/>
      <c r="K482" s="89"/>
      <c r="L482" s="89"/>
      <c r="M482" s="89"/>
      <c r="N482" s="89"/>
      <c r="P482" s="89"/>
    </row>
    <row r="483" spans="5:16" ht="15.75">
      <c r="E483" s="48"/>
      <c r="F483" s="49"/>
      <c r="G483" s="51"/>
      <c r="H483" s="51"/>
      <c r="I483" s="51"/>
      <c r="J483" s="89"/>
      <c r="K483" s="89"/>
      <c r="L483" s="89"/>
      <c r="M483" s="89"/>
      <c r="N483" s="89"/>
      <c r="P483" s="89"/>
    </row>
    <row r="484" spans="5:16" ht="15.75">
      <c r="E484" s="52"/>
      <c r="F484" s="53"/>
      <c r="G484" s="51"/>
      <c r="H484" s="51"/>
      <c r="I484" s="51"/>
      <c r="J484" s="89"/>
      <c r="K484" s="89"/>
      <c r="L484" s="89"/>
      <c r="M484" s="89"/>
      <c r="N484" s="89"/>
      <c r="P484" s="89"/>
    </row>
    <row r="485" spans="5:16" ht="15.75">
      <c r="E485" s="48"/>
      <c r="F485" s="49"/>
      <c r="G485" s="50"/>
      <c r="H485" s="50"/>
      <c r="I485" s="50"/>
      <c r="J485" s="90"/>
      <c r="K485" s="90"/>
      <c r="L485" s="90"/>
      <c r="M485" s="90"/>
      <c r="N485" s="90"/>
      <c r="P485" s="90"/>
    </row>
    <row r="486" spans="5:16" ht="15.75">
      <c r="E486" s="48"/>
      <c r="F486" s="49"/>
      <c r="G486" s="51"/>
      <c r="H486" s="51"/>
      <c r="I486" s="51"/>
      <c r="J486" s="89"/>
      <c r="K486" s="89"/>
      <c r="L486" s="89"/>
      <c r="M486" s="89"/>
      <c r="N486" s="89"/>
      <c r="P486" s="89"/>
    </row>
    <row r="487" spans="5:16" ht="15.75">
      <c r="E487" s="48"/>
      <c r="F487" s="49"/>
      <c r="G487" s="50"/>
      <c r="H487" s="50"/>
      <c r="I487" s="50"/>
      <c r="J487" s="90"/>
      <c r="K487" s="90"/>
      <c r="L487" s="90"/>
      <c r="M487" s="90"/>
      <c r="N487" s="90"/>
      <c r="P487" s="90"/>
    </row>
  </sheetData>
  <sheetProtection/>
  <mergeCells count="2">
    <mergeCell ref="A3:Q3"/>
    <mergeCell ref="A1:Q2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2018-05-31T12:31:10Z</cp:lastPrinted>
  <dcterms:created xsi:type="dcterms:W3CDTF">1996-10-08T23:32:33Z</dcterms:created>
  <dcterms:modified xsi:type="dcterms:W3CDTF">2018-05-31T12:31:16Z</dcterms:modified>
  <cp:category/>
  <cp:version/>
  <cp:contentType/>
  <cp:contentStatus/>
</cp:coreProperties>
</file>