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55" windowWidth="18195" windowHeight="10680"/>
  </bookViews>
  <sheets>
    <sheet name="data" sheetId="1" r:id="rId1"/>
  </sheets>
  <definedNames>
    <definedName name="_xlnm._FilterDatabase" localSheetId="0" hidden="1">data!$A$2:$K$48</definedName>
    <definedName name="_xlnm.Print_Titles" localSheetId="0">data!$2:$2</definedName>
  </definedNames>
  <calcPr calcId="145621"/>
</workbook>
</file>

<file path=xl/calcChain.xml><?xml version="1.0" encoding="utf-8"?>
<calcChain xmlns="http://schemas.openxmlformats.org/spreadsheetml/2006/main">
  <c r="H10" i="1" l="1"/>
  <c r="I42" i="1"/>
  <c r="I9" i="1" l="1"/>
  <c r="E44" i="1"/>
  <c r="D44" i="1"/>
  <c r="E40" i="1"/>
  <c r="D40" i="1"/>
  <c r="E35" i="1"/>
  <c r="D35" i="1"/>
  <c r="E32" i="1"/>
  <c r="D32" i="1"/>
  <c r="E26" i="1"/>
  <c r="D26" i="1"/>
  <c r="E23" i="1"/>
  <c r="D23" i="1"/>
  <c r="E17" i="1"/>
  <c r="D17" i="1"/>
  <c r="E14" i="1"/>
  <c r="D14" i="1"/>
  <c r="E12" i="1"/>
  <c r="D12" i="1"/>
  <c r="E3" i="1"/>
  <c r="D3" i="1"/>
  <c r="K17" i="1"/>
  <c r="J17" i="1"/>
  <c r="G17" i="1"/>
  <c r="K12" i="1"/>
  <c r="J12" i="1"/>
  <c r="G12" i="1"/>
  <c r="K14" i="1"/>
  <c r="J14" i="1"/>
  <c r="G14" i="1"/>
  <c r="K3" i="1"/>
  <c r="J3" i="1"/>
  <c r="G3" i="1"/>
  <c r="K44" i="1"/>
  <c r="J44" i="1"/>
  <c r="G44" i="1"/>
  <c r="K40" i="1"/>
  <c r="J40" i="1"/>
  <c r="G40" i="1"/>
  <c r="K35" i="1"/>
  <c r="J35" i="1"/>
  <c r="G35" i="1"/>
  <c r="K32" i="1"/>
  <c r="J32" i="1"/>
  <c r="G32" i="1"/>
  <c r="K26" i="1"/>
  <c r="J26" i="1"/>
  <c r="G26" i="1"/>
  <c r="K23" i="1"/>
  <c r="J23" i="1"/>
  <c r="G23" i="1"/>
  <c r="E48" i="1" l="1"/>
  <c r="K48" i="1"/>
  <c r="G48" i="1"/>
  <c r="D48" i="1"/>
  <c r="J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  <c r="I7" i="1"/>
  <c r="I6" i="1"/>
  <c r="I5" i="1"/>
  <c r="I4" i="1"/>
  <c r="I3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H3" i="1"/>
  <c r="F47" i="1" l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I48" i="1" l="1"/>
  <c r="H48" i="1"/>
  <c r="F48" i="1"/>
</calcChain>
</file>

<file path=xl/sharedStrings.xml><?xml version="1.0" encoding="utf-8"?>
<sst xmlns="http://schemas.openxmlformats.org/spreadsheetml/2006/main" count="146" uniqueCount="73">
  <si>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</si>
  <si>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</si>
  <si>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</si>
  <si>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</si>
  <si>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</si>
  <si>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</si>
  <si>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</si>
  <si>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</si>
  <si>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</si>
  <si>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</si>
  <si>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</si>
  <si>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</si>
  <si>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</si>
  <si>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</si>
  <si>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</si>
  <si>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</si>
  <si>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</si>
  <si>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</si>
  <si>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</si>
  <si>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</si>
  <si>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</si>
  <si>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</si>
  <si>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</si>
  <si>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</si>
  <si>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</si>
  <si>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</si>
  <si>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</si>
  <si>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</si>
  <si>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</si>
  <si>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</si>
  <si>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</si>
  <si>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</si>
  <si>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</si>
  <si>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</si>
  <si>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</si>
  <si>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</si>
  <si>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</si>
  <si>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</si>
  <si>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</si>
  <si>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</si>
  <si>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</si>
  <si>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</si>
  <si>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</si>
  <si>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</si>
  <si>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</si>
  <si>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</si>
  <si>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</si>
  <si>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</si>
  <si>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</si>
  <si>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</si>
  <si>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</si>
  <si>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</si>
  <si>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</si>
  <si>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</si>
  <si>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</si>
  <si>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</si>
  <si>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</si>
  <si>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</si>
  <si>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2020 год (план)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</si>
  <si>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</si>
  <si>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</si>
  <si>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</si>
  <si>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</si>
  <si>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2021 год (план)</t>
  </si>
  <si>
    <t>00</t>
  </si>
  <si>
    <t>Условно утвержденные расходы</t>
  </si>
  <si>
    <t>99</t>
  </si>
  <si>
    <t>2018 год (кассовое исполнение)</t>
  </si>
  <si>
    <t>2019 год (оценка исполнения)</t>
  </si>
  <si>
    <t>2022 год (план)</t>
  </si>
  <si>
    <t>Обеспечение проведения выборов и референдумов</t>
  </si>
  <si>
    <t>Массовый спорт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</si>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</sst>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0"/>
  <sheetViews>
    <sheetView tabSelected="1" topLeftCell="B1" zoomScale="80" zoomScaleNormal="80" zoomScaleSheetLayoutView="100" workbookViewId="0">
      <pane ySplit="2" topLeftCell="A3" activePane="bottomLeft" state="frozen"/>
      <selection pane="bottomLeft" activeCell="L16" sqref="L16"/>
    </sheetView>
  </sheetViews>
  <sheetFormatPr defaultRowHeight="15.75" x14ac:dyDescent="0.25"/>
  <cols>
    <col min="1" max="1" width="75.5703125" style="5" customWidth="1"/>
    <col min="2" max="2" width="5.7109375" style="5" customWidth="1"/>
    <col min="3" max="3" width="5.42578125" style="5" customWidth="1"/>
    <col min="4" max="4" width="24.42578125" style="5" customWidth="1"/>
    <col min="5" max="5" width="24.42578125" style="10" customWidth="1"/>
    <col min="6" max="6" width="19" style="10" customWidth="1"/>
    <col min="7" max="7" width="24.42578125" style="10" customWidth="1"/>
    <col min="8" max="8" width="19" style="10" customWidth="1"/>
    <col min="9" max="9" width="21.28515625" style="10" customWidth="1"/>
    <col min="10" max="11" width="24.42578125" style="10" customWidth="1"/>
    <col min="12" max="13" width="9.140625" style="5"/>
    <col min="14" max="14" width="33.5703125" style="5" customWidth="1"/>
    <col min="15" max="16384" width="9.140625" style="5"/>
  </cols>
  <sheetData>
    <row r="1" spans="1:11" ht="36.7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67</v>
      </c>
      <c r="E2" s="9" t="s">
        <v>68</v>
      </c>
      <c r="F2" s="9" t="s">
        <v>59</v>
      </c>
      <c r="G2" s="9" t="s">
        <v>58</v>
      </c>
      <c r="H2" s="9" t="s">
        <v>59</v>
      </c>
      <c r="I2" s="9" t="s">
        <v>60</v>
      </c>
      <c r="J2" s="9" t="s">
        <v>63</v>
      </c>
      <c r="K2" s="9" t="s">
        <v>69</v>
      </c>
    </row>
    <row r="3" spans="1:11" ht="30" customHeight="1" x14ac:dyDescent="0.25">
      <c r="A3" s="2" t="s">
        <v>3</v>
      </c>
      <c r="B3" s="3" t="s">
        <v>4</v>
      </c>
      <c r="C3" s="18" t="s">
        <v>64</v>
      </c>
      <c r="D3" s="16">
        <f>SUM(D4:D11)</f>
        <v>33242687.339999996</v>
      </c>
      <c r="E3" s="16">
        <f>SUM(E4:E11)</f>
        <v>35007752.659999996</v>
      </c>
      <c r="F3" s="12">
        <f>IFERROR(E3/D3,"-")</f>
        <v>1.0530963487382126</v>
      </c>
      <c r="G3" s="16">
        <f>SUM(G4:G11)</f>
        <v>36518348.299999997</v>
      </c>
      <c r="H3" s="14">
        <f>IFERROR(G3/D3,"-")</f>
        <v>1.0985377904769598</v>
      </c>
      <c r="I3" s="14">
        <f>IFERROR(G3/E3,"=")</f>
        <v>1.0431503174360008</v>
      </c>
      <c r="J3" s="16">
        <f>SUM(J4:J11)</f>
        <v>36518348.299999997</v>
      </c>
      <c r="K3" s="16">
        <f>SUM(K4:K11)</f>
        <v>36564356.299999997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7">
        <v>1135382.57</v>
      </c>
      <c r="E4" s="17">
        <v>1210860</v>
      </c>
      <c r="F4" s="13">
        <f t="shared" ref="F4:F41" si="0">IFERROR(E4/D4,"-")</f>
        <v>1.0664775310052539</v>
      </c>
      <c r="G4" s="17">
        <v>451095.93</v>
      </c>
      <c r="H4" s="15">
        <f t="shared" ref="H4:H41" si="1">IFERROR(G4/D4,"-")</f>
        <v>0.39730742916019923</v>
      </c>
      <c r="I4" s="15">
        <f t="shared" ref="I4:I42" si="2">IFERROR(G4/E4,"=")</f>
        <v>0.37254177196372823</v>
      </c>
      <c r="J4" s="17">
        <v>451095.93</v>
      </c>
      <c r="K4" s="17">
        <v>451095.93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7">
        <v>1156532.22</v>
      </c>
      <c r="E5" s="17">
        <v>1497433.83</v>
      </c>
      <c r="F5" s="13">
        <f t="shared" si="0"/>
        <v>1.2947618787481772</v>
      </c>
      <c r="G5" s="17">
        <v>1436850.86</v>
      </c>
      <c r="H5" s="15">
        <f t="shared" si="1"/>
        <v>1.2423785824142453</v>
      </c>
      <c r="I5" s="15">
        <f t="shared" si="2"/>
        <v>0.95954213883360706</v>
      </c>
      <c r="J5" s="17">
        <v>1436850.86</v>
      </c>
      <c r="K5" s="17">
        <v>1436850.86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7">
        <v>17944394.199999999</v>
      </c>
      <c r="E6" s="17">
        <v>19849797.829999998</v>
      </c>
      <c r="F6" s="13">
        <f t="shared" si="0"/>
        <v>1.1061837813393556</v>
      </c>
      <c r="G6" s="17">
        <v>21252210.760000002</v>
      </c>
      <c r="H6" s="15">
        <f t="shared" si="1"/>
        <v>1.1843370427071873</v>
      </c>
      <c r="I6" s="15">
        <f t="shared" si="2"/>
        <v>1.0706512450157284</v>
      </c>
      <c r="J6" s="17">
        <v>21252210.760000002</v>
      </c>
      <c r="K6" s="17">
        <v>21252210.760000002</v>
      </c>
    </row>
    <row r="7" spans="1:11" x14ac:dyDescent="0.25">
      <c r="A7" s="4" t="s">
        <v>11</v>
      </c>
      <c r="B7" s="1" t="s">
        <v>4</v>
      </c>
      <c r="C7" s="1" t="s">
        <v>12</v>
      </c>
      <c r="D7" s="17">
        <v>58712</v>
      </c>
      <c r="E7" s="17">
        <v>9960</v>
      </c>
      <c r="F7" s="13">
        <f t="shared" si="0"/>
        <v>0.16964164055048372</v>
      </c>
      <c r="G7" s="17">
        <v>13280</v>
      </c>
      <c r="H7" s="15">
        <f t="shared" si="1"/>
        <v>0.22618885406731162</v>
      </c>
      <c r="I7" s="15">
        <f t="shared" si="2"/>
        <v>1.3333333333333333</v>
      </c>
      <c r="J7" s="17">
        <v>13280</v>
      </c>
      <c r="K7" s="17">
        <v>59288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7">
        <v>5730984.5</v>
      </c>
      <c r="E8" s="17">
        <v>5619623</v>
      </c>
      <c r="F8" s="13">
        <f t="shared" si="0"/>
        <v>0.98056852186565846</v>
      </c>
      <c r="G8" s="17">
        <v>6139402.3200000003</v>
      </c>
      <c r="H8" s="15">
        <f t="shared" si="1"/>
        <v>1.0712648620843417</v>
      </c>
      <c r="I8" s="15">
        <f t="shared" si="2"/>
        <v>1.0924936281312823</v>
      </c>
      <c r="J8" s="17">
        <v>6139402.3200000003</v>
      </c>
      <c r="K8" s="17">
        <v>6139402.3200000003</v>
      </c>
    </row>
    <row r="9" spans="1:11" x14ac:dyDescent="0.25">
      <c r="A9" s="4" t="s">
        <v>70</v>
      </c>
      <c r="B9" s="1" t="s">
        <v>4</v>
      </c>
      <c r="C9" s="21" t="s">
        <v>15</v>
      </c>
      <c r="D9" s="17"/>
      <c r="E9" s="17">
        <v>300000</v>
      </c>
      <c r="F9" s="13" t="str">
        <f t="shared" si="0"/>
        <v>-</v>
      </c>
      <c r="G9" s="17">
        <v>0</v>
      </c>
      <c r="H9" s="15" t="str">
        <f t="shared" si="1"/>
        <v>-</v>
      </c>
      <c r="I9" s="15">
        <f t="shared" si="2"/>
        <v>0</v>
      </c>
      <c r="J9" s="17">
        <v>0</v>
      </c>
      <c r="K9" s="17">
        <v>0</v>
      </c>
    </row>
    <row r="10" spans="1:11" x14ac:dyDescent="0.25">
      <c r="A10" s="4" t="s">
        <v>16</v>
      </c>
      <c r="B10" s="1" t="s">
        <v>4</v>
      </c>
      <c r="C10" s="21" t="s">
        <v>17</v>
      </c>
      <c r="D10" s="17"/>
      <c r="E10" s="17"/>
      <c r="F10" s="13"/>
      <c r="G10" s="17">
        <v>100000</v>
      </c>
      <c r="H10" s="15" t="str">
        <f t="shared" si="1"/>
        <v>-</v>
      </c>
      <c r="I10" s="15"/>
      <c r="J10" s="17">
        <v>100000</v>
      </c>
      <c r="K10" s="17">
        <v>100000</v>
      </c>
    </row>
    <row r="11" spans="1:11" x14ac:dyDescent="0.25">
      <c r="A11" s="4" t="s">
        <v>18</v>
      </c>
      <c r="B11" s="1" t="s">
        <v>4</v>
      </c>
      <c r="C11" s="1" t="s">
        <v>19</v>
      </c>
      <c r="D11" s="17">
        <v>7216681.8499999996</v>
      </c>
      <c r="E11" s="17">
        <v>6520078</v>
      </c>
      <c r="F11" s="13">
        <f t="shared" si="0"/>
        <v>0.90347311070668856</v>
      </c>
      <c r="G11" s="17">
        <v>7125508.4299999997</v>
      </c>
      <c r="H11" s="15">
        <f t="shared" si="1"/>
        <v>0.98736629632633732</v>
      </c>
      <c r="I11" s="15">
        <f t="shared" si="2"/>
        <v>1.0928563170563297</v>
      </c>
      <c r="J11" s="17">
        <v>7125508.4299999997</v>
      </c>
      <c r="K11" s="17">
        <v>7125508.4299999997</v>
      </c>
    </row>
    <row r="12" spans="1:11" x14ac:dyDescent="0.25">
      <c r="A12" s="2" t="s">
        <v>20</v>
      </c>
      <c r="B12" s="3" t="s">
        <v>6</v>
      </c>
      <c r="C12" s="18" t="s">
        <v>64</v>
      </c>
      <c r="D12" s="16">
        <f t="shared" ref="D12:E12" si="3">SUM(D13)</f>
        <v>618482</v>
      </c>
      <c r="E12" s="16">
        <f t="shared" si="3"/>
        <v>674093</v>
      </c>
      <c r="F12" s="12">
        <f t="shared" si="0"/>
        <v>1.0899153087721227</v>
      </c>
      <c r="G12" s="16">
        <f>SUM(G13)</f>
        <v>687471</v>
      </c>
      <c r="H12" s="14">
        <f t="shared" si="1"/>
        <v>1.1115456876675474</v>
      </c>
      <c r="I12" s="14">
        <f t="shared" si="2"/>
        <v>1.0198459263039372</v>
      </c>
      <c r="J12" s="16">
        <f t="shared" ref="J12:K12" si="4">SUM(J13)</f>
        <v>693575</v>
      </c>
      <c r="K12" s="16">
        <f t="shared" si="4"/>
        <v>720374</v>
      </c>
    </row>
    <row r="13" spans="1:11" x14ac:dyDescent="0.25">
      <c r="A13" s="4" t="s">
        <v>21</v>
      </c>
      <c r="B13" s="1" t="s">
        <v>6</v>
      </c>
      <c r="C13" s="1" t="s">
        <v>8</v>
      </c>
      <c r="D13" s="17">
        <v>618482</v>
      </c>
      <c r="E13" s="17">
        <v>674093</v>
      </c>
      <c r="F13" s="13">
        <f t="shared" si="0"/>
        <v>1.0899153087721227</v>
      </c>
      <c r="G13" s="17">
        <v>687471</v>
      </c>
      <c r="H13" s="15">
        <f t="shared" si="1"/>
        <v>1.1115456876675474</v>
      </c>
      <c r="I13" s="15">
        <f t="shared" si="2"/>
        <v>1.0198459263039372</v>
      </c>
      <c r="J13" s="17">
        <v>693575</v>
      </c>
      <c r="K13" s="17">
        <v>720374</v>
      </c>
    </row>
    <row r="14" spans="1:11" x14ac:dyDescent="0.25">
      <c r="A14" s="2" t="s">
        <v>22</v>
      </c>
      <c r="B14" s="3" t="s">
        <v>8</v>
      </c>
      <c r="C14" s="18" t="s">
        <v>64</v>
      </c>
      <c r="D14" s="16">
        <f t="shared" ref="D14:E14" si="5">SUM(D15:D16)</f>
        <v>1856240.44</v>
      </c>
      <c r="E14" s="16">
        <f t="shared" si="5"/>
        <v>3154909</v>
      </c>
      <c r="F14" s="12">
        <f t="shared" si="0"/>
        <v>1.6996230294390096</v>
      </c>
      <c r="G14" s="16">
        <f>SUM(G15:G16)</f>
        <v>3261646.55</v>
      </c>
      <c r="H14" s="14">
        <f t="shared" si="1"/>
        <v>1.7571250360217343</v>
      </c>
      <c r="I14" s="14">
        <f t="shared" si="2"/>
        <v>1.0338322119592038</v>
      </c>
      <c r="J14" s="16">
        <f t="shared" ref="J14:K14" si="6">SUM(J15:J16)</f>
        <v>3261646.55</v>
      </c>
      <c r="K14" s="16">
        <f t="shared" si="6"/>
        <v>3261646.95</v>
      </c>
    </row>
    <row r="15" spans="1:11" ht="31.5" x14ac:dyDescent="0.25">
      <c r="A15" s="4" t="s">
        <v>23</v>
      </c>
      <c r="B15" s="1" t="s">
        <v>8</v>
      </c>
      <c r="C15" s="1" t="s">
        <v>24</v>
      </c>
      <c r="D15" s="17">
        <v>1856240.44</v>
      </c>
      <c r="E15" s="17">
        <v>3134909</v>
      </c>
      <c r="F15" s="13">
        <f t="shared" si="0"/>
        <v>1.6888485631742836</v>
      </c>
      <c r="G15" s="17">
        <v>3241646.55</v>
      </c>
      <c r="H15" s="15">
        <f t="shared" si="1"/>
        <v>1.7463505697570083</v>
      </c>
      <c r="I15" s="15">
        <f t="shared" si="2"/>
        <v>1.0340480537074601</v>
      </c>
      <c r="J15" s="17">
        <v>3241646.55</v>
      </c>
      <c r="K15" s="17">
        <v>3241646.95</v>
      </c>
    </row>
    <row r="16" spans="1:11" ht="31.5" x14ac:dyDescent="0.25">
      <c r="A16" s="4" t="s">
        <v>26</v>
      </c>
      <c r="B16" s="1" t="s">
        <v>8</v>
      </c>
      <c r="C16" s="1" t="s">
        <v>27</v>
      </c>
      <c r="D16" s="17"/>
      <c r="E16" s="17">
        <v>20000</v>
      </c>
      <c r="F16" s="13" t="str">
        <f t="shared" si="0"/>
        <v>-</v>
      </c>
      <c r="G16" s="17">
        <v>20000</v>
      </c>
      <c r="H16" s="15" t="str">
        <f t="shared" si="1"/>
        <v>-</v>
      </c>
      <c r="I16" s="15">
        <f t="shared" si="2"/>
        <v>1</v>
      </c>
      <c r="J16" s="17">
        <v>20000</v>
      </c>
      <c r="K16" s="17">
        <v>20000</v>
      </c>
    </row>
    <row r="17" spans="1:11" x14ac:dyDescent="0.25">
      <c r="A17" s="2" t="s">
        <v>28</v>
      </c>
      <c r="B17" s="3" t="s">
        <v>10</v>
      </c>
      <c r="C17" s="18" t="s">
        <v>64</v>
      </c>
      <c r="D17" s="16">
        <f t="shared" ref="D17:E17" si="7">SUM(D18:D22)</f>
        <v>36563992.569999993</v>
      </c>
      <c r="E17" s="16">
        <f t="shared" si="7"/>
        <v>34585776.640000001</v>
      </c>
      <c r="F17" s="12">
        <f t="shared" si="0"/>
        <v>0.9458971575324332</v>
      </c>
      <c r="G17" s="16">
        <f>SUM(G18:G22)</f>
        <v>15946203.65</v>
      </c>
      <c r="H17" s="14">
        <f t="shared" si="1"/>
        <v>0.43611768106209314</v>
      </c>
      <c r="I17" s="14">
        <f t="shared" si="2"/>
        <v>0.46106247131537598</v>
      </c>
      <c r="J17" s="16">
        <f t="shared" ref="J17:K17" si="8">SUM(J18:J22)</f>
        <v>16950203.649999999</v>
      </c>
      <c r="K17" s="16">
        <f t="shared" si="8"/>
        <v>17252822.16</v>
      </c>
    </row>
    <row r="18" spans="1:11" x14ac:dyDescent="0.25">
      <c r="A18" s="4" t="s">
        <v>29</v>
      </c>
      <c r="B18" s="1" t="s">
        <v>10</v>
      </c>
      <c r="C18" s="1" t="s">
        <v>12</v>
      </c>
      <c r="D18" s="17">
        <v>12546.55</v>
      </c>
      <c r="E18" s="17">
        <v>127042.55</v>
      </c>
      <c r="F18" s="13">
        <f t="shared" si="0"/>
        <v>10.125695908436981</v>
      </c>
      <c r="G18" s="17">
        <v>159277.65</v>
      </c>
      <c r="H18" s="15">
        <f t="shared" si="1"/>
        <v>12.694936058119563</v>
      </c>
      <c r="I18" s="15">
        <f t="shared" si="2"/>
        <v>1.253734673934048</v>
      </c>
      <c r="J18" s="17">
        <v>159277.65</v>
      </c>
      <c r="K18" s="17">
        <v>161896.16</v>
      </c>
    </row>
    <row r="19" spans="1:11" x14ac:dyDescent="0.25">
      <c r="A19" s="4" t="s">
        <v>30</v>
      </c>
      <c r="B19" s="1" t="s">
        <v>10</v>
      </c>
      <c r="C19" s="1" t="s">
        <v>14</v>
      </c>
      <c r="D19" s="17"/>
      <c r="E19" s="17"/>
      <c r="F19" s="13" t="str">
        <f t="shared" si="0"/>
        <v>-</v>
      </c>
      <c r="G19" s="17"/>
      <c r="H19" s="15" t="str">
        <f t="shared" si="1"/>
        <v>-</v>
      </c>
      <c r="I19" s="15" t="str">
        <f t="shared" si="2"/>
        <v>=</v>
      </c>
      <c r="J19" s="17"/>
      <c r="K19" s="17"/>
    </row>
    <row r="20" spans="1:11" x14ac:dyDescent="0.25">
      <c r="A20" s="4" t="s">
        <v>31</v>
      </c>
      <c r="B20" s="1" t="s">
        <v>10</v>
      </c>
      <c r="C20" s="1" t="s">
        <v>32</v>
      </c>
      <c r="D20" s="17">
        <v>3735900</v>
      </c>
      <c r="E20" s="17">
        <v>3596880</v>
      </c>
      <c r="F20" s="13">
        <f t="shared" si="0"/>
        <v>0.96278808319280496</v>
      </c>
      <c r="G20" s="17">
        <v>3733000</v>
      </c>
      <c r="H20" s="15">
        <f t="shared" si="1"/>
        <v>0.99922374795899249</v>
      </c>
      <c r="I20" s="15">
        <f t="shared" si="2"/>
        <v>1.0378439091657214</v>
      </c>
      <c r="J20" s="17">
        <v>3733000</v>
      </c>
      <c r="K20" s="17">
        <v>3733000</v>
      </c>
    </row>
    <row r="21" spans="1:11" x14ac:dyDescent="0.25">
      <c r="A21" s="4" t="s">
        <v>33</v>
      </c>
      <c r="B21" s="1" t="s">
        <v>10</v>
      </c>
      <c r="C21" s="1" t="s">
        <v>24</v>
      </c>
      <c r="D21" s="17">
        <v>31298077.789999999</v>
      </c>
      <c r="E21" s="17">
        <v>30018825.09</v>
      </c>
      <c r="F21" s="13">
        <f t="shared" si="0"/>
        <v>0.95912679658529276</v>
      </c>
      <c r="G21" s="17">
        <v>11175000</v>
      </c>
      <c r="H21" s="15">
        <f t="shared" si="1"/>
        <v>0.35705068135431972</v>
      </c>
      <c r="I21" s="15">
        <f t="shared" si="2"/>
        <v>0.37226640171612391</v>
      </c>
      <c r="J21" s="17">
        <v>12179000</v>
      </c>
      <c r="K21" s="17">
        <v>12479000</v>
      </c>
    </row>
    <row r="22" spans="1:11" x14ac:dyDescent="0.25">
      <c r="A22" s="4" t="s">
        <v>34</v>
      </c>
      <c r="B22" s="1" t="s">
        <v>10</v>
      </c>
      <c r="C22" s="1" t="s">
        <v>35</v>
      </c>
      <c r="D22" s="17">
        <v>1517468.23</v>
      </c>
      <c r="E22" s="17">
        <v>843029</v>
      </c>
      <c r="F22" s="13">
        <f t="shared" si="0"/>
        <v>0.55554968686230755</v>
      </c>
      <c r="G22" s="17">
        <v>878926</v>
      </c>
      <c r="H22" s="15">
        <f t="shared" si="1"/>
        <v>0.57920553631623639</v>
      </c>
      <c r="I22" s="15">
        <f t="shared" si="2"/>
        <v>1.0425809788275373</v>
      </c>
      <c r="J22" s="17">
        <v>878926</v>
      </c>
      <c r="K22" s="17">
        <v>878926</v>
      </c>
    </row>
    <row r="23" spans="1:11" x14ac:dyDescent="0.25">
      <c r="A23" s="2" t="s">
        <v>36</v>
      </c>
      <c r="B23" s="3" t="s">
        <v>12</v>
      </c>
      <c r="C23" s="18" t="s">
        <v>64</v>
      </c>
      <c r="D23" s="16">
        <f>SUM(D24:D25)</f>
        <v>25473163.300000001</v>
      </c>
      <c r="E23" s="16">
        <f>SUM(E24:E25)</f>
        <v>2474116.67</v>
      </c>
      <c r="F23" s="12">
        <f t="shared" si="0"/>
        <v>9.7126400865965468E-2</v>
      </c>
      <c r="G23" s="16">
        <f>SUM(G24:G25)</f>
        <v>5255943</v>
      </c>
      <c r="H23" s="14">
        <f t="shared" si="1"/>
        <v>0.20633256019679347</v>
      </c>
      <c r="I23" s="14">
        <f t="shared" si="2"/>
        <v>2.124371523675963</v>
      </c>
      <c r="J23" s="16">
        <f>SUM(J24:J25)</f>
        <v>2925000</v>
      </c>
      <c r="K23" s="16">
        <f>SUM(K24:K25)</f>
        <v>17771774.550000001</v>
      </c>
    </row>
    <row r="24" spans="1:11" x14ac:dyDescent="0.25">
      <c r="A24" s="4" t="s">
        <v>37</v>
      </c>
      <c r="B24" s="1" t="s">
        <v>12</v>
      </c>
      <c r="C24" s="1" t="s">
        <v>6</v>
      </c>
      <c r="D24" s="17">
        <v>25473163.300000001</v>
      </c>
      <c r="E24" s="17">
        <v>2474116.67</v>
      </c>
      <c r="F24" s="13">
        <f t="shared" si="0"/>
        <v>9.7126400865965468E-2</v>
      </c>
      <c r="G24" s="17">
        <v>5255943</v>
      </c>
      <c r="H24" s="15">
        <f t="shared" si="1"/>
        <v>0.20633256019679347</v>
      </c>
      <c r="I24" s="15">
        <f t="shared" si="2"/>
        <v>2.124371523675963</v>
      </c>
      <c r="J24" s="17">
        <v>795000</v>
      </c>
      <c r="K24" s="17">
        <v>17771774.550000001</v>
      </c>
    </row>
    <row r="25" spans="1:11" x14ac:dyDescent="0.25">
      <c r="A25" s="4" t="s">
        <v>72</v>
      </c>
      <c r="B25" s="11" t="s">
        <v>12</v>
      </c>
      <c r="C25" s="11" t="s">
        <v>12</v>
      </c>
      <c r="D25" s="17">
        <v>0</v>
      </c>
      <c r="E25" s="17"/>
      <c r="F25" s="13" t="str">
        <f t="shared" si="0"/>
        <v>-</v>
      </c>
      <c r="G25" s="17"/>
      <c r="H25" s="15" t="str">
        <f t="shared" si="1"/>
        <v>-</v>
      </c>
      <c r="I25" s="15" t="str">
        <f t="shared" si="2"/>
        <v>=</v>
      </c>
      <c r="J25" s="17">
        <v>2130000</v>
      </c>
      <c r="K25" s="17"/>
    </row>
    <row r="26" spans="1:11" x14ac:dyDescent="0.25">
      <c r="A26" s="2" t="s">
        <v>38</v>
      </c>
      <c r="B26" s="3" t="s">
        <v>15</v>
      </c>
      <c r="C26" s="18" t="s">
        <v>64</v>
      </c>
      <c r="D26" s="16">
        <f t="shared" ref="D26:E26" si="9">SUM(D27:D31)</f>
        <v>260201634.24000001</v>
      </c>
      <c r="E26" s="16">
        <f t="shared" si="9"/>
        <v>328416461.57000005</v>
      </c>
      <c r="F26" s="12">
        <f t="shared" si="0"/>
        <v>1.2621614100512577</v>
      </c>
      <c r="G26" s="16">
        <f>SUM(G27:G31)</f>
        <v>230665129.97</v>
      </c>
      <c r="H26" s="14">
        <f t="shared" si="1"/>
        <v>0.88648609238650411</v>
      </c>
      <c r="I26" s="14">
        <f t="shared" si="2"/>
        <v>0.70235556667075005</v>
      </c>
      <c r="J26" s="16">
        <f t="shared" ref="J26:K26" si="10">SUM(J27:J31)</f>
        <v>224997538.80000001</v>
      </c>
      <c r="K26" s="16">
        <f t="shared" si="10"/>
        <v>237371037.40000001</v>
      </c>
    </row>
    <row r="27" spans="1:11" x14ac:dyDescent="0.25">
      <c r="A27" s="4" t="s">
        <v>39</v>
      </c>
      <c r="B27" s="1" t="s">
        <v>15</v>
      </c>
      <c r="C27" s="1" t="s">
        <v>4</v>
      </c>
      <c r="D27" s="17">
        <v>75550384.909999996</v>
      </c>
      <c r="E27" s="17">
        <v>148947183.31</v>
      </c>
      <c r="F27" s="13">
        <f t="shared" si="0"/>
        <v>1.9714946983716168</v>
      </c>
      <c r="G27" s="17">
        <v>66027804</v>
      </c>
      <c r="H27" s="15">
        <f t="shared" si="1"/>
        <v>0.87395721515722458</v>
      </c>
      <c r="I27" s="15">
        <f t="shared" si="2"/>
        <v>0.44329676152772896</v>
      </c>
      <c r="J27" s="17">
        <v>67074944</v>
      </c>
      <c r="K27" s="17">
        <v>67074944</v>
      </c>
    </row>
    <row r="28" spans="1:11" x14ac:dyDescent="0.25">
      <c r="A28" s="4" t="s">
        <v>40</v>
      </c>
      <c r="B28" s="1" t="s">
        <v>15</v>
      </c>
      <c r="C28" s="1" t="s">
        <v>6</v>
      </c>
      <c r="D28" s="17">
        <v>161376466.71000001</v>
      </c>
      <c r="E28" s="17">
        <v>158434687.02000001</v>
      </c>
      <c r="F28" s="13">
        <f t="shared" si="0"/>
        <v>0.98177070207339157</v>
      </c>
      <c r="G28" s="17">
        <v>142736622.41999999</v>
      </c>
      <c r="H28" s="15">
        <f t="shared" si="1"/>
        <v>0.88449465606719124</v>
      </c>
      <c r="I28" s="15">
        <f t="shared" si="2"/>
        <v>0.90091775421616871</v>
      </c>
      <c r="J28" s="17">
        <v>136021891.25</v>
      </c>
      <c r="K28" s="17">
        <v>148395359.84999999</v>
      </c>
    </row>
    <row r="29" spans="1:11" x14ac:dyDescent="0.25">
      <c r="A29" s="4" t="s">
        <v>61</v>
      </c>
      <c r="B29" s="1" t="s">
        <v>15</v>
      </c>
      <c r="C29" s="11" t="s">
        <v>8</v>
      </c>
      <c r="D29" s="17">
        <v>10981121.060000001</v>
      </c>
      <c r="E29" s="17">
        <v>8519880.2400000002</v>
      </c>
      <c r="F29" s="13">
        <f t="shared" si="0"/>
        <v>0.77586616097282146</v>
      </c>
      <c r="G29" s="17">
        <v>9230000</v>
      </c>
      <c r="H29" s="15">
        <f t="shared" si="1"/>
        <v>0.84053348921007154</v>
      </c>
      <c r="I29" s="15">
        <f t="shared" si="2"/>
        <v>1.0833485612469125</v>
      </c>
      <c r="J29" s="17">
        <v>9230000</v>
      </c>
      <c r="K29" s="17">
        <v>9230000</v>
      </c>
    </row>
    <row r="30" spans="1:11" x14ac:dyDescent="0.25">
      <c r="A30" s="4" t="s">
        <v>41</v>
      </c>
      <c r="B30" s="1" t="s">
        <v>15</v>
      </c>
      <c r="C30" s="1" t="s">
        <v>15</v>
      </c>
      <c r="D30" s="17">
        <v>830132</v>
      </c>
      <c r="E30" s="17">
        <v>1346080</v>
      </c>
      <c r="F30" s="13">
        <f t="shared" si="0"/>
        <v>1.6215252514058005</v>
      </c>
      <c r="G30" s="17">
        <v>796880</v>
      </c>
      <c r="H30" s="15">
        <f t="shared" si="1"/>
        <v>0.95994371979396043</v>
      </c>
      <c r="I30" s="15">
        <f t="shared" si="2"/>
        <v>0.59200047545465351</v>
      </c>
      <c r="J30" s="17">
        <v>796880</v>
      </c>
      <c r="K30" s="17">
        <v>796880</v>
      </c>
    </row>
    <row r="31" spans="1:11" x14ac:dyDescent="0.25">
      <c r="A31" s="4" t="s">
        <v>42</v>
      </c>
      <c r="B31" s="1" t="s">
        <v>15</v>
      </c>
      <c r="C31" s="1" t="s">
        <v>24</v>
      </c>
      <c r="D31" s="17">
        <v>11463529.560000001</v>
      </c>
      <c r="E31" s="17">
        <v>11168631</v>
      </c>
      <c r="F31" s="13">
        <f t="shared" si="0"/>
        <v>0.97427506437205891</v>
      </c>
      <c r="G31" s="17">
        <v>11873823.550000001</v>
      </c>
      <c r="H31" s="15">
        <f t="shared" si="1"/>
        <v>1.0357912445597601</v>
      </c>
      <c r="I31" s="15">
        <f t="shared" si="2"/>
        <v>1.063140464574396</v>
      </c>
      <c r="J31" s="17">
        <v>11873823.550000001</v>
      </c>
      <c r="K31" s="17">
        <v>11873853.550000001</v>
      </c>
    </row>
    <row r="32" spans="1:11" x14ac:dyDescent="0.25">
      <c r="A32" s="2" t="s">
        <v>43</v>
      </c>
      <c r="B32" s="3" t="s">
        <v>32</v>
      </c>
      <c r="C32" s="18" t="s">
        <v>64</v>
      </c>
      <c r="D32" s="16">
        <f t="shared" ref="D32:E32" si="11">SUM(D33:D34)</f>
        <v>28176933.960000001</v>
      </c>
      <c r="E32" s="16">
        <f t="shared" si="11"/>
        <v>33117484.620000001</v>
      </c>
      <c r="F32" s="12">
        <f t="shared" si="0"/>
        <v>1.175340250540162</v>
      </c>
      <c r="G32" s="16">
        <f>SUM(G33:G34)</f>
        <v>29205084.379999999</v>
      </c>
      <c r="H32" s="14">
        <f t="shared" si="1"/>
        <v>1.0364890808013236</v>
      </c>
      <c r="I32" s="14">
        <f t="shared" si="2"/>
        <v>0.88186300122451744</v>
      </c>
      <c r="J32" s="16">
        <f t="shared" ref="J32:K32" si="12">SUM(J33:J34)</f>
        <v>28912084.349999998</v>
      </c>
      <c r="K32" s="16">
        <f t="shared" si="12"/>
        <v>25925684.349999998</v>
      </c>
    </row>
    <row r="33" spans="1:11" x14ac:dyDescent="0.25">
      <c r="A33" s="4" t="s">
        <v>44</v>
      </c>
      <c r="B33" s="1" t="s">
        <v>32</v>
      </c>
      <c r="C33" s="1" t="s">
        <v>4</v>
      </c>
      <c r="D33" s="17">
        <v>21665188.120000001</v>
      </c>
      <c r="E33" s="17">
        <v>25960010.620000001</v>
      </c>
      <c r="F33" s="13">
        <f t="shared" si="0"/>
        <v>1.1982361046768515</v>
      </c>
      <c r="G33" s="17">
        <v>21995000</v>
      </c>
      <c r="H33" s="15">
        <f t="shared" si="1"/>
        <v>1.01522312560469</v>
      </c>
      <c r="I33" s="15">
        <f t="shared" si="2"/>
        <v>0.84726467650420401</v>
      </c>
      <c r="J33" s="17">
        <v>21701999.969999999</v>
      </c>
      <c r="K33" s="17">
        <v>18715599.969999999</v>
      </c>
    </row>
    <row r="34" spans="1:11" x14ac:dyDescent="0.25">
      <c r="A34" s="4" t="s">
        <v>45</v>
      </c>
      <c r="B34" s="1" t="s">
        <v>32</v>
      </c>
      <c r="C34" s="1" t="s">
        <v>10</v>
      </c>
      <c r="D34" s="17">
        <v>6511745.8399999999</v>
      </c>
      <c r="E34" s="17">
        <v>7157474</v>
      </c>
      <c r="F34" s="13">
        <f t="shared" si="0"/>
        <v>1.0991636000338736</v>
      </c>
      <c r="G34" s="17">
        <v>7210084.3799999999</v>
      </c>
      <c r="H34" s="15">
        <f t="shared" si="1"/>
        <v>1.1072429049227142</v>
      </c>
      <c r="I34" s="15">
        <f t="shared" si="2"/>
        <v>1.0073504116116943</v>
      </c>
      <c r="J34" s="17">
        <v>7210084.3799999999</v>
      </c>
      <c r="K34" s="17">
        <v>7210084.3799999999</v>
      </c>
    </row>
    <row r="35" spans="1:11" x14ac:dyDescent="0.25">
      <c r="A35" s="2" t="s">
        <v>46</v>
      </c>
      <c r="B35" s="3" t="s">
        <v>25</v>
      </c>
      <c r="C35" s="18" t="s">
        <v>64</v>
      </c>
      <c r="D35" s="16">
        <f t="shared" ref="D35:E35" si="13">SUM(D36:D39)</f>
        <v>25737823.119999997</v>
      </c>
      <c r="E35" s="16">
        <f t="shared" si="13"/>
        <v>33050339.23</v>
      </c>
      <c r="F35" s="12">
        <f t="shared" si="0"/>
        <v>1.2841155631502374</v>
      </c>
      <c r="G35" s="16">
        <f>SUM(G36:G39)</f>
        <v>43086781.840000004</v>
      </c>
      <c r="H35" s="14">
        <f t="shared" si="1"/>
        <v>1.6740647271959341</v>
      </c>
      <c r="I35" s="14">
        <f t="shared" si="2"/>
        <v>1.3036713947217178</v>
      </c>
      <c r="J35" s="16">
        <f t="shared" ref="J35:K35" si="14">SUM(J36:J39)</f>
        <v>32063590.890000001</v>
      </c>
      <c r="K35" s="16">
        <f t="shared" si="14"/>
        <v>28540326.399999999</v>
      </c>
    </row>
    <row r="36" spans="1:11" x14ac:dyDescent="0.25">
      <c r="A36" s="4" t="s">
        <v>47</v>
      </c>
      <c r="B36" s="1" t="s">
        <v>25</v>
      </c>
      <c r="C36" s="1" t="s">
        <v>4</v>
      </c>
      <c r="D36" s="17">
        <v>2499087.19</v>
      </c>
      <c r="E36" s="17">
        <v>2258923</v>
      </c>
      <c r="F36" s="13">
        <f t="shared" si="0"/>
        <v>0.90389923530439131</v>
      </c>
      <c r="G36" s="17">
        <v>2344000</v>
      </c>
      <c r="H36" s="15">
        <f t="shared" si="1"/>
        <v>0.93794246530470193</v>
      </c>
      <c r="I36" s="15">
        <f t="shared" si="2"/>
        <v>1.0376626383457959</v>
      </c>
      <c r="J36" s="17">
        <v>2344000</v>
      </c>
      <c r="K36" s="17">
        <v>2344000</v>
      </c>
    </row>
    <row r="37" spans="1:11" x14ac:dyDescent="0.25">
      <c r="A37" s="4" t="s">
        <v>48</v>
      </c>
      <c r="B37" s="1" t="s">
        <v>25</v>
      </c>
      <c r="C37" s="1" t="s">
        <v>8</v>
      </c>
      <c r="D37" s="17">
        <v>1944022</v>
      </c>
      <c r="E37" s="17">
        <v>265000</v>
      </c>
      <c r="F37" s="13">
        <f t="shared" si="0"/>
        <v>0.13631532976478661</v>
      </c>
      <c r="G37" s="17">
        <v>165000</v>
      </c>
      <c r="H37" s="15">
        <f t="shared" si="1"/>
        <v>8.487558268373506E-2</v>
      </c>
      <c r="I37" s="15">
        <f t="shared" si="2"/>
        <v>0.62264150943396224</v>
      </c>
      <c r="J37" s="17">
        <v>126000</v>
      </c>
      <c r="K37" s="17">
        <v>102000</v>
      </c>
    </row>
    <row r="38" spans="1:11" x14ac:dyDescent="0.25">
      <c r="A38" s="4" t="s">
        <v>49</v>
      </c>
      <c r="B38" s="1" t="s">
        <v>25</v>
      </c>
      <c r="C38" s="1" t="s">
        <v>10</v>
      </c>
      <c r="D38" s="17">
        <v>20190557.93</v>
      </c>
      <c r="E38" s="17">
        <v>29350213.23</v>
      </c>
      <c r="F38" s="13">
        <f t="shared" si="0"/>
        <v>1.4536603362698655</v>
      </c>
      <c r="G38" s="17">
        <v>39035299.840000004</v>
      </c>
      <c r="H38" s="15">
        <f t="shared" si="1"/>
        <v>1.9333442877276648</v>
      </c>
      <c r="I38" s="15">
        <f t="shared" si="2"/>
        <v>1.3299835178062862</v>
      </c>
      <c r="J38" s="17">
        <v>28051108.890000001</v>
      </c>
      <c r="K38" s="17">
        <v>24558844.399999999</v>
      </c>
    </row>
    <row r="39" spans="1:11" x14ac:dyDescent="0.25">
      <c r="A39" s="4" t="s">
        <v>50</v>
      </c>
      <c r="B39" s="1" t="s">
        <v>25</v>
      </c>
      <c r="C39" s="1" t="s">
        <v>14</v>
      </c>
      <c r="D39" s="17">
        <v>1104156</v>
      </c>
      <c r="E39" s="17">
        <v>1176203</v>
      </c>
      <c r="F39" s="13">
        <f t="shared" si="0"/>
        <v>1.0652507435543528</v>
      </c>
      <c r="G39" s="17">
        <v>1542482</v>
      </c>
      <c r="H39" s="15">
        <f t="shared" si="1"/>
        <v>1.3969783255264654</v>
      </c>
      <c r="I39" s="15">
        <f t="shared" si="2"/>
        <v>1.3114079797449929</v>
      </c>
      <c r="J39" s="17">
        <v>1542482</v>
      </c>
      <c r="K39" s="17">
        <v>1535482</v>
      </c>
    </row>
    <row r="40" spans="1:11" x14ac:dyDescent="0.25">
      <c r="A40" s="2" t="s">
        <v>51</v>
      </c>
      <c r="B40" s="3" t="s">
        <v>17</v>
      </c>
      <c r="C40" s="18" t="s">
        <v>64</v>
      </c>
      <c r="D40" s="16">
        <f>SUM(D41:D43)</f>
        <v>71468858.390000001</v>
      </c>
      <c r="E40" s="16">
        <f>SUM(E41:E43)</f>
        <v>25752447.800000001</v>
      </c>
      <c r="F40" s="12">
        <f t="shared" si="0"/>
        <v>0.36033103620420093</v>
      </c>
      <c r="G40" s="16">
        <f>SUM(G41:G43)</f>
        <v>9581000</v>
      </c>
      <c r="H40" s="14">
        <f t="shared" si="1"/>
        <v>0.13405838872809789</v>
      </c>
      <c r="I40" s="14">
        <f t="shared" si="2"/>
        <v>0.37204230348930167</v>
      </c>
      <c r="J40" s="16">
        <f>SUM(J41:J43)</f>
        <v>9581000</v>
      </c>
      <c r="K40" s="16">
        <f>SUM(K41:K43)</f>
        <v>12677440</v>
      </c>
    </row>
    <row r="41" spans="1:11" x14ac:dyDescent="0.25">
      <c r="A41" s="4" t="s">
        <v>52</v>
      </c>
      <c r="B41" s="1" t="s">
        <v>17</v>
      </c>
      <c r="C41" s="1" t="s">
        <v>4</v>
      </c>
      <c r="D41" s="17">
        <v>71102700</v>
      </c>
      <c r="E41" s="17">
        <v>5525849.7999999998</v>
      </c>
      <c r="F41" s="13">
        <f t="shared" si="0"/>
        <v>7.7716455211968044E-2</v>
      </c>
      <c r="G41" s="17">
        <v>9113000</v>
      </c>
      <c r="H41" s="15">
        <f t="shared" si="1"/>
        <v>0.12816672222011261</v>
      </c>
      <c r="I41" s="15">
        <f t="shared" si="2"/>
        <v>1.6491581077719486</v>
      </c>
      <c r="J41" s="17">
        <v>9113000</v>
      </c>
      <c r="K41" s="17">
        <v>9113000</v>
      </c>
    </row>
    <row r="42" spans="1:11" x14ac:dyDescent="0.25">
      <c r="A42" s="4" t="s">
        <v>71</v>
      </c>
      <c r="B42" s="1" t="s">
        <v>17</v>
      </c>
      <c r="C42" s="1">
        <v>2</v>
      </c>
      <c r="D42" s="17"/>
      <c r="E42" s="17">
        <v>19769298</v>
      </c>
      <c r="F42" s="13"/>
      <c r="G42" s="17"/>
      <c r="H42" s="15"/>
      <c r="I42" s="15">
        <f t="shared" si="2"/>
        <v>0</v>
      </c>
      <c r="J42" s="17"/>
      <c r="K42" s="17">
        <v>3096440</v>
      </c>
    </row>
    <row r="43" spans="1:11" x14ac:dyDescent="0.25">
      <c r="A43" s="4" t="s">
        <v>53</v>
      </c>
      <c r="B43" s="1" t="s">
        <v>17</v>
      </c>
      <c r="C43" s="1" t="s">
        <v>12</v>
      </c>
      <c r="D43" s="17">
        <v>366158.39</v>
      </c>
      <c r="E43" s="17">
        <v>457300</v>
      </c>
      <c r="F43" s="13">
        <f t="shared" ref="F43:F48" si="15">IFERROR(E43/D43,"-")</f>
        <v>1.2489130728371403</v>
      </c>
      <c r="G43" s="17">
        <v>468000</v>
      </c>
      <c r="H43" s="15">
        <f t="shared" ref="H43:H48" si="16">IFERROR(G43/D43,"-")</f>
        <v>1.278135399273522</v>
      </c>
      <c r="I43" s="15">
        <f t="shared" ref="I43:I48" si="17">IFERROR(G43/E43,"=")</f>
        <v>1.0233982068663896</v>
      </c>
      <c r="J43" s="17">
        <v>468000</v>
      </c>
      <c r="K43" s="17">
        <v>468000</v>
      </c>
    </row>
    <row r="44" spans="1:11" ht="31.5" x14ac:dyDescent="0.25">
      <c r="A44" s="2" t="s">
        <v>54</v>
      </c>
      <c r="B44" s="3" t="s">
        <v>27</v>
      </c>
      <c r="C44" s="18" t="s">
        <v>64</v>
      </c>
      <c r="D44" s="16">
        <f t="shared" ref="D44:E44" si="18">SUM(D45:D46)</f>
        <v>3146001</v>
      </c>
      <c r="E44" s="16">
        <f t="shared" si="18"/>
        <v>3952000</v>
      </c>
      <c r="F44" s="12">
        <f t="shared" si="15"/>
        <v>1.256197947807391</v>
      </c>
      <c r="G44" s="16">
        <f>SUM(G45:G46)</f>
        <v>3996000</v>
      </c>
      <c r="H44" s="14">
        <f t="shared" si="16"/>
        <v>1.2701839573477567</v>
      </c>
      <c r="I44" s="14">
        <f t="shared" si="17"/>
        <v>1.0111336032388665</v>
      </c>
      <c r="J44" s="16">
        <f t="shared" ref="J44:K44" si="19">SUM(J45:J46)</f>
        <v>3996000</v>
      </c>
      <c r="K44" s="16">
        <f t="shared" si="19"/>
        <v>3996000</v>
      </c>
    </row>
    <row r="45" spans="1:11" ht="31.5" x14ac:dyDescent="0.25">
      <c r="A45" s="4" t="s">
        <v>55</v>
      </c>
      <c r="B45" s="1" t="s">
        <v>27</v>
      </c>
      <c r="C45" s="1" t="s">
        <v>4</v>
      </c>
      <c r="D45" s="17">
        <v>898000</v>
      </c>
      <c r="E45" s="17">
        <v>896000</v>
      </c>
      <c r="F45" s="13">
        <f t="shared" si="15"/>
        <v>0.99777282850779514</v>
      </c>
      <c r="G45" s="17">
        <v>940000</v>
      </c>
      <c r="H45" s="15">
        <f t="shared" si="16"/>
        <v>1.046770601336303</v>
      </c>
      <c r="I45" s="15">
        <f t="shared" si="17"/>
        <v>1.0491071428571428</v>
      </c>
      <c r="J45" s="17">
        <v>940000</v>
      </c>
      <c r="K45" s="17">
        <v>940000</v>
      </c>
    </row>
    <row r="46" spans="1:11" x14ac:dyDescent="0.25">
      <c r="A46" s="4" t="s">
        <v>56</v>
      </c>
      <c r="B46" s="1" t="s">
        <v>27</v>
      </c>
      <c r="C46" s="1" t="s">
        <v>6</v>
      </c>
      <c r="D46" s="17">
        <v>2248001</v>
      </c>
      <c r="E46" s="17">
        <v>3056000</v>
      </c>
      <c r="F46" s="13">
        <f t="shared" si="15"/>
        <v>1.3594300002535586</v>
      </c>
      <c r="G46" s="17">
        <v>3056000</v>
      </c>
      <c r="H46" s="15">
        <f t="shared" si="16"/>
        <v>1.3594300002535586</v>
      </c>
      <c r="I46" s="15">
        <f t="shared" si="17"/>
        <v>1</v>
      </c>
      <c r="J46" s="17">
        <v>3056000</v>
      </c>
      <c r="K46" s="17">
        <v>3056000</v>
      </c>
    </row>
    <row r="47" spans="1:11" ht="24.75" customHeight="1" x14ac:dyDescent="0.25">
      <c r="A47" s="2" t="s">
        <v>65</v>
      </c>
      <c r="B47" s="18" t="s">
        <v>66</v>
      </c>
      <c r="C47" s="11">
        <v>99</v>
      </c>
      <c r="D47" s="16">
        <v>0</v>
      </c>
      <c r="E47" s="16">
        <v>0</v>
      </c>
      <c r="F47" s="12" t="str">
        <f t="shared" ref="F47" si="20">IFERROR(E47/D47,"-")</f>
        <v>-</v>
      </c>
      <c r="G47" s="16">
        <v>0</v>
      </c>
      <c r="H47" s="14" t="str">
        <f t="shared" si="16"/>
        <v>-</v>
      </c>
      <c r="I47" s="14" t="str">
        <f t="shared" si="17"/>
        <v>=</v>
      </c>
      <c r="J47" s="16">
        <v>9228000</v>
      </c>
      <c r="K47" s="16">
        <v>20214000</v>
      </c>
    </row>
    <row r="48" spans="1:11" s="8" customFormat="1" ht="34.5" customHeight="1" x14ac:dyDescent="0.25">
      <c r="A48" s="6" t="s">
        <v>57</v>
      </c>
      <c r="B48" s="7"/>
      <c r="C48" s="7"/>
      <c r="D48" s="16">
        <f>SUM(D3+D12+D14+D17+D23+D26+D32+D40+D44+D47+D35)</f>
        <v>486485816.35999995</v>
      </c>
      <c r="E48" s="16">
        <f>SUM(E3+E12+E14+E17+E23+E26+E32+E40+E44+E47+E35)</f>
        <v>500185381.19000012</v>
      </c>
      <c r="F48" s="12">
        <f t="shared" si="15"/>
        <v>1.0281602553852516</v>
      </c>
      <c r="G48" s="16">
        <f>SUM(G3+G12+G14+G17+G23+G26+G32+G40+G44+G47+G35)</f>
        <v>378203608.68999994</v>
      </c>
      <c r="H48" s="14">
        <f t="shared" si="16"/>
        <v>0.77741959985556686</v>
      </c>
      <c r="I48" s="14">
        <f t="shared" si="17"/>
        <v>0.75612687398062073</v>
      </c>
      <c r="J48" s="16">
        <f>SUM(J3+J12+J14+J17+J23+J26+J32+J40+J44+J47+J35)</f>
        <v>369126987.54000002</v>
      </c>
      <c r="K48" s="16">
        <f>SUM(K3+K12+K14+K17+K23+K26+K32+K40+K44+K47+K35)</f>
        <v>404295462.11000001</v>
      </c>
    </row>
    <row r="50" spans="5:5" x14ac:dyDescent="0.25">
      <c r="E50" s="19"/>
    </row>
  </sheetData>
  <autoFilter ref="A2:K48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2017-10-31T08:07:10Z</cp:lastPrinted>
  <dcterms:created xsi:type="dcterms:W3CDTF">2017-03-14T06:28:47Z</dcterms:created>
  <dcterms:modified xsi:type="dcterms:W3CDTF">2019-11-13T09:31:44Z</dcterms:modified>
</cp:coreProperties>
</file>