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55" windowWidth="18195" windowHeight="10680"/>
  </bookViews>
  <sheets>
    <sheet name="data" sheetId="1" r:id="rId1"/>
  </sheets>
  <definedNames>
    <definedName name="_xlnm._FilterDatabase" localSheetId="0" hidden="1">data!$A$2:$K$51</definedName>
    <definedName name="_xlnm.Print_Titles" localSheetId="0">data!$2:$2</definedName>
  </definedNames>
  <calcPr calcId="145621"/>
</workbook>
</file>

<file path=xl/calcChain.xml><?xml version="1.0" encoding="utf-8"?>
<calcChain xmlns="http://schemas.openxmlformats.org/spreadsheetml/2006/main">
  <c r="G51" i="1" l="1"/>
  <c r="J51" i="1"/>
  <c r="I26" i="1"/>
  <c r="H26" i="1"/>
  <c r="F26" i="1"/>
  <c r="I16" i="1"/>
  <c r="H16" i="1"/>
  <c r="F16" i="1"/>
  <c r="K28" i="1" l="1"/>
  <c r="J28" i="1"/>
  <c r="I28" i="1"/>
  <c r="H28" i="1"/>
  <c r="G28" i="1"/>
  <c r="F28" i="1"/>
  <c r="E28" i="1"/>
  <c r="D28" i="1"/>
  <c r="I37" i="1" l="1"/>
  <c r="H37" i="1"/>
  <c r="I6" i="1"/>
  <c r="H6" i="1"/>
  <c r="F46" i="1" l="1"/>
  <c r="H10" i="1" l="1"/>
  <c r="I46" i="1"/>
  <c r="I9" i="1" l="1"/>
  <c r="E48" i="1"/>
  <c r="D48" i="1"/>
  <c r="E44" i="1"/>
  <c r="D44" i="1"/>
  <c r="E39" i="1"/>
  <c r="D39" i="1"/>
  <c r="E36" i="1"/>
  <c r="D36" i="1"/>
  <c r="E30" i="1"/>
  <c r="D30" i="1"/>
  <c r="E24" i="1"/>
  <c r="D24" i="1"/>
  <c r="E18" i="1"/>
  <c r="D18" i="1"/>
  <c r="E14" i="1"/>
  <c r="D14" i="1"/>
  <c r="E12" i="1"/>
  <c r="D12" i="1"/>
  <c r="E3" i="1"/>
  <c r="D3" i="1"/>
  <c r="K18" i="1"/>
  <c r="J18" i="1"/>
  <c r="G18" i="1"/>
  <c r="K12" i="1"/>
  <c r="J12" i="1"/>
  <c r="G12" i="1"/>
  <c r="K14" i="1"/>
  <c r="J14" i="1"/>
  <c r="G14" i="1"/>
  <c r="K3" i="1"/>
  <c r="K51" i="1" s="1"/>
  <c r="J3" i="1"/>
  <c r="G3" i="1"/>
  <c r="K48" i="1"/>
  <c r="J48" i="1"/>
  <c r="G48" i="1"/>
  <c r="K44" i="1"/>
  <c r="J44" i="1"/>
  <c r="G44" i="1"/>
  <c r="K39" i="1"/>
  <c r="J39" i="1"/>
  <c r="G39" i="1"/>
  <c r="K36" i="1"/>
  <c r="J36" i="1"/>
  <c r="G36" i="1"/>
  <c r="K30" i="1"/>
  <c r="J30" i="1"/>
  <c r="G30" i="1"/>
  <c r="K24" i="1"/>
  <c r="J24" i="1"/>
  <c r="G24" i="1"/>
  <c r="E51" i="1" l="1"/>
  <c r="D51" i="1"/>
  <c r="I50" i="1"/>
  <c r="I49" i="1"/>
  <c r="I48" i="1"/>
  <c r="I47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7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8" i="1"/>
  <c r="I7" i="1"/>
  <c r="I5" i="1"/>
  <c r="I4" i="1"/>
  <c r="I3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7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9" i="1"/>
  <c r="H8" i="1"/>
  <c r="H7" i="1"/>
  <c r="H5" i="1"/>
  <c r="H4" i="1"/>
  <c r="H3" i="1"/>
  <c r="F50" i="1" l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7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9" i="1"/>
  <c r="F8" i="1"/>
  <c r="F7" i="1"/>
  <c r="F6" i="1"/>
  <c r="F5" i="1"/>
  <c r="F4" i="1"/>
  <c r="F3" i="1"/>
  <c r="I51" i="1" l="1"/>
  <c r="H51" i="1"/>
  <c r="F51" i="1"/>
</calcChain>
</file>

<file path=xl/sharedStrings.xml><?xml version="1.0" encoding="utf-8"?>
<sst xmlns="http://schemas.openxmlformats.org/spreadsheetml/2006/main" count="156" uniqueCount="75">
  <si>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</si>
  <si>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</si>
  <si>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</si>
  <si>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</si>
  <si>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</si>
  <si>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</si>
  <si>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</si>
  <si>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</si>
  <si>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</si>
  <si>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</si>
  <si>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</si>
  <si>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</si>
  <si>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</si>
  <si>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</si>
  <si>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</si>
  <si>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</si>
  <si>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</si>
  <si>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</si>
  <si>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</si>
  <si>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</si>
  <si>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</si>
  <si>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</si>
  <si>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</si>
  <si>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</si>
  <si>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</si>
  <si>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</si>
  <si>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</si>
  <si>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</si>
  <si>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</si>
  <si>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</si>
  <si>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</si>
  <si>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</si>
  <si>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</si>
  <si>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</si>
  <si>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</si>
  <si>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</si>
  <si>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</si>
  <si>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</si>
  <si>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</si>
  <si>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</si>
  <si>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</si>
  <si>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</si>
  <si>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</si>
  <si>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</si>
  <si>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</si>
  <si>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</si>
  <si>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</si>
  <si>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</si>
  <si>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</si>
  <si>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</si>
  <si>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</si>
  <si>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</si>
  <si>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</si>
  <si>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</si>
  <si>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</si>
  <si>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</si>
  <si>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</si>
  <si>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</si>
  <si>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</si>
  <si>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</si>
  <si>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</si>
  <si>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</si>
  <si>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</si>
  <si>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Обеспечение проведения выборов и референдумов</t>
  </si>
  <si>
    <t>Массовый спорт</t>
  </si>
  <si>
    <t>Другие вопросы в области жилищно-коммунального хозяйства</t>
  </si>
  <si>
    <t>2023 год (план)</t>
  </si>
  <si>
    <t>2024 год (план)</t>
  </si>
  <si>
    <t>2021 год (кассовое исполнение)</t>
  </si>
  <si>
    <t>2022 год (оценка исполнения)</t>
  </si>
  <si>
    <t>2025 год (план)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</si>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</sst>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3"/>
  <sheetViews>
    <sheetView tabSelected="1" zoomScale="80" zoomScaleNormal="80" zoomScaleSheetLayoutView="100" workbookViewId="0">
      <pane ySplit="2" topLeftCell="A3" activePane="bottomLeft" state="frozen"/>
      <selection pane="bottomLeft" activeCell="M39" sqref="M39"/>
    </sheetView>
  </sheetViews>
  <sheetFormatPr defaultRowHeight="15.75" x14ac:dyDescent="0.25"/>
  <cols>
    <col min="1" max="1" width="75.5703125" style="5" customWidth="1"/>
    <col min="2" max="2" width="5.7109375" style="5" customWidth="1"/>
    <col min="3" max="3" width="5.42578125" style="5" customWidth="1"/>
    <col min="4" max="4" width="24.42578125" style="5" customWidth="1"/>
    <col min="5" max="5" width="24.42578125" style="10" customWidth="1"/>
    <col min="6" max="6" width="19" style="10" customWidth="1"/>
    <col min="7" max="7" width="24.42578125" style="10" customWidth="1"/>
    <col min="8" max="8" width="19" style="10" customWidth="1"/>
    <col min="9" max="9" width="21.28515625" style="10" customWidth="1"/>
    <col min="10" max="11" width="24.42578125" style="10" customWidth="1"/>
    <col min="12" max="13" width="9.140625" style="5"/>
    <col min="14" max="14" width="33.5703125" style="5" customWidth="1"/>
    <col min="15" max="16384" width="9.140625" style="5"/>
  </cols>
  <sheetData>
    <row r="1" spans="1:11" ht="36.75" customHeight="1" x14ac:dyDescent="0.2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68</v>
      </c>
      <c r="E2" s="9" t="s">
        <v>69</v>
      </c>
      <c r="F2" s="9" t="s">
        <v>58</v>
      </c>
      <c r="G2" s="9" t="s">
        <v>66</v>
      </c>
      <c r="H2" s="9" t="s">
        <v>58</v>
      </c>
      <c r="I2" s="9" t="s">
        <v>59</v>
      </c>
      <c r="J2" s="9" t="s">
        <v>67</v>
      </c>
      <c r="K2" s="9" t="s">
        <v>70</v>
      </c>
    </row>
    <row r="3" spans="1:11" ht="30" customHeight="1" x14ac:dyDescent="0.25">
      <c r="A3" s="2" t="s">
        <v>3</v>
      </c>
      <c r="B3" s="3" t="s">
        <v>4</v>
      </c>
      <c r="C3" s="18" t="s">
        <v>62</v>
      </c>
      <c r="D3" s="16">
        <f>SUM(D4:D11)</f>
        <v>37036639.540000007</v>
      </c>
      <c r="E3" s="16">
        <f>SUM(E4:E11)</f>
        <v>95798927.24000001</v>
      </c>
      <c r="F3" s="12">
        <f>IFERROR(E3/D3,"-")</f>
        <v>2.5865987959446493</v>
      </c>
      <c r="G3" s="16">
        <f>SUM(G4:G11)</f>
        <v>43518330</v>
      </c>
      <c r="H3" s="14">
        <f>IFERROR(G3/D3,"-")</f>
        <v>1.1750075206742148</v>
      </c>
      <c r="I3" s="14">
        <f>IFERROR(G3/E3,"=")</f>
        <v>0.45426740417432671</v>
      </c>
      <c r="J3" s="16">
        <f>SUM(J4:J11)</f>
        <v>47899726</v>
      </c>
      <c r="K3" s="16">
        <f>SUM(K4:K11)</f>
        <v>53424038</v>
      </c>
    </row>
    <row r="4" spans="1:11" ht="31.5" x14ac:dyDescent="0.25">
      <c r="A4" s="4" t="s">
        <v>5</v>
      </c>
      <c r="B4" s="1" t="s">
        <v>4</v>
      </c>
      <c r="C4" s="1" t="s">
        <v>6</v>
      </c>
      <c r="D4" s="21">
        <v>655036.19999999995</v>
      </c>
      <c r="E4" s="17">
        <v>679925</v>
      </c>
      <c r="F4" s="13">
        <f t="shared" ref="F4:F46" si="0">IFERROR(E4/D4,"-")</f>
        <v>1.03799606800357</v>
      </c>
      <c r="G4" s="17">
        <v>679925</v>
      </c>
      <c r="H4" s="15">
        <f t="shared" ref="H4:H45" si="1">IFERROR(G4/D4,"-")</f>
        <v>1.03799606800357</v>
      </c>
      <c r="I4" s="15">
        <f t="shared" ref="I4:I46" si="2">IFERROR(G4/E4,"=")</f>
        <v>1</v>
      </c>
      <c r="J4" s="17">
        <v>679925</v>
      </c>
      <c r="K4" s="17">
        <v>679925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21">
        <v>1065367.1499999999</v>
      </c>
      <c r="E5" s="17">
        <v>851491</v>
      </c>
      <c r="F5" s="13">
        <f t="shared" si="0"/>
        <v>0.79924653205235408</v>
      </c>
      <c r="G5" s="17">
        <v>893807</v>
      </c>
      <c r="H5" s="15">
        <f t="shared" si="1"/>
        <v>0.83896617236602433</v>
      </c>
      <c r="I5" s="15">
        <f t="shared" si="2"/>
        <v>1.0496963561564361</v>
      </c>
      <c r="J5" s="17">
        <v>893807</v>
      </c>
      <c r="K5" s="17">
        <v>893807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21">
        <v>20210436.43</v>
      </c>
      <c r="E6" s="17">
        <v>26658525.640000001</v>
      </c>
      <c r="F6" s="13">
        <f t="shared" si="0"/>
        <v>1.3190474996585713</v>
      </c>
      <c r="G6" s="17">
        <v>27942749</v>
      </c>
      <c r="H6" s="15">
        <f t="shared" ref="H6" si="3">IFERROR(G6/D6,"-")</f>
        <v>1.3825900839292267</v>
      </c>
      <c r="I6" s="15">
        <f t="shared" ref="I6" si="4">IFERROR(G6/E6,"=")</f>
        <v>1.0481730826881541</v>
      </c>
      <c r="J6" s="17">
        <v>27942749</v>
      </c>
      <c r="K6" s="17">
        <v>28942749</v>
      </c>
    </row>
    <row r="7" spans="1:11" x14ac:dyDescent="0.25">
      <c r="A7" s="4" t="s">
        <v>11</v>
      </c>
      <c r="B7" s="1" t="s">
        <v>4</v>
      </c>
      <c r="C7" s="1" t="s">
        <v>12</v>
      </c>
      <c r="D7" s="21">
        <v>7090</v>
      </c>
      <c r="E7" s="17">
        <v>77893</v>
      </c>
      <c r="F7" s="13">
        <f t="shared" si="0"/>
        <v>10.986318758815234</v>
      </c>
      <c r="G7" s="17">
        <v>2041</v>
      </c>
      <c r="H7" s="15">
        <f t="shared" si="1"/>
        <v>0.28787023977433002</v>
      </c>
      <c r="I7" s="15">
        <f t="shared" si="2"/>
        <v>2.6202611274440579E-2</v>
      </c>
      <c r="J7" s="17">
        <v>2137</v>
      </c>
      <c r="K7" s="17">
        <v>1899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21">
        <v>6454784.3700000001</v>
      </c>
      <c r="E8" s="17">
        <v>6401495.1299999999</v>
      </c>
      <c r="F8" s="13">
        <f t="shared" si="0"/>
        <v>0.99174422615143065</v>
      </c>
      <c r="G8" s="17">
        <v>6617315</v>
      </c>
      <c r="H8" s="15">
        <f t="shared" si="1"/>
        <v>1.0251798697963321</v>
      </c>
      <c r="I8" s="15">
        <f t="shared" si="2"/>
        <v>1.0337139786279896</v>
      </c>
      <c r="J8" s="17">
        <v>6617315</v>
      </c>
      <c r="K8" s="17">
        <v>6617315</v>
      </c>
    </row>
    <row r="9" spans="1:11" x14ac:dyDescent="0.25">
      <c r="A9" s="4" t="s">
        <v>63</v>
      </c>
      <c r="B9" s="1" t="s">
        <v>4</v>
      </c>
      <c r="C9" s="20" t="s">
        <v>15</v>
      </c>
      <c r="D9" s="17"/>
      <c r="E9" s="17"/>
      <c r="F9" s="13" t="str">
        <f t="shared" si="0"/>
        <v>-</v>
      </c>
      <c r="G9" s="17"/>
      <c r="H9" s="15" t="str">
        <f t="shared" si="1"/>
        <v>-</v>
      </c>
      <c r="I9" s="15" t="str">
        <f t="shared" si="2"/>
        <v>=</v>
      </c>
      <c r="J9" s="17"/>
      <c r="K9" s="17"/>
    </row>
    <row r="10" spans="1:11" x14ac:dyDescent="0.25">
      <c r="A10" s="4" t="s">
        <v>16</v>
      </c>
      <c r="B10" s="1" t="s">
        <v>4</v>
      </c>
      <c r="C10" s="20" t="s">
        <v>17</v>
      </c>
      <c r="D10" s="17"/>
      <c r="E10" s="17">
        <v>53980730.530000001</v>
      </c>
      <c r="F10" s="13"/>
      <c r="G10" s="17">
        <v>100000</v>
      </c>
      <c r="H10" s="15" t="str">
        <f t="shared" si="1"/>
        <v>-</v>
      </c>
      <c r="I10" s="15"/>
      <c r="J10" s="17">
        <v>100000</v>
      </c>
      <c r="K10" s="17">
        <v>100000</v>
      </c>
    </row>
    <row r="11" spans="1:11" x14ac:dyDescent="0.25">
      <c r="A11" s="4" t="s">
        <v>18</v>
      </c>
      <c r="B11" s="1" t="s">
        <v>4</v>
      </c>
      <c r="C11" s="1" t="s">
        <v>19</v>
      </c>
      <c r="D11" s="21">
        <v>8643925.3900000006</v>
      </c>
      <c r="E11" s="17">
        <v>7148866.9400000004</v>
      </c>
      <c r="F11" s="13">
        <f t="shared" si="0"/>
        <v>0.82703940830752587</v>
      </c>
      <c r="G11" s="17">
        <v>7282493</v>
      </c>
      <c r="H11" s="15">
        <f t="shared" si="1"/>
        <v>0.84249836404476408</v>
      </c>
      <c r="I11" s="15">
        <f t="shared" si="2"/>
        <v>1.0186919215480599</v>
      </c>
      <c r="J11" s="17">
        <v>11663793</v>
      </c>
      <c r="K11" s="17">
        <v>16188343</v>
      </c>
    </row>
    <row r="12" spans="1:11" x14ac:dyDescent="0.25">
      <c r="A12" s="2" t="s">
        <v>20</v>
      </c>
      <c r="B12" s="3" t="s">
        <v>6</v>
      </c>
      <c r="C12" s="18" t="s">
        <v>62</v>
      </c>
      <c r="D12" s="16">
        <f t="shared" ref="D12:E12" si="5">SUM(D13)</f>
        <v>772950</v>
      </c>
      <c r="E12" s="16">
        <f t="shared" si="5"/>
        <v>855234</v>
      </c>
      <c r="F12" s="12">
        <f t="shared" si="0"/>
        <v>1.1064544925286242</v>
      </c>
      <c r="G12" s="16">
        <f>SUM(G13)</f>
        <v>977066</v>
      </c>
      <c r="H12" s="14">
        <f t="shared" si="1"/>
        <v>1.2640740021993662</v>
      </c>
      <c r="I12" s="14">
        <f t="shared" si="2"/>
        <v>1.1424545796822858</v>
      </c>
      <c r="J12" s="16">
        <f t="shared" ref="J12:K12" si="6">SUM(J13)</f>
        <v>1021087</v>
      </c>
      <c r="K12" s="16">
        <f t="shared" si="6"/>
        <v>1057083</v>
      </c>
    </row>
    <row r="13" spans="1:11" x14ac:dyDescent="0.25">
      <c r="A13" s="4" t="s">
        <v>21</v>
      </c>
      <c r="B13" s="1" t="s">
        <v>6</v>
      </c>
      <c r="C13" s="1" t="s">
        <v>8</v>
      </c>
      <c r="D13" s="17">
        <v>772950</v>
      </c>
      <c r="E13" s="17">
        <v>855234</v>
      </c>
      <c r="F13" s="13">
        <f t="shared" si="0"/>
        <v>1.1064544925286242</v>
      </c>
      <c r="G13" s="17">
        <v>977066</v>
      </c>
      <c r="H13" s="15">
        <f t="shared" si="1"/>
        <v>1.2640740021993662</v>
      </c>
      <c r="I13" s="15">
        <f t="shared" si="2"/>
        <v>1.1424545796822858</v>
      </c>
      <c r="J13" s="17">
        <v>1021087</v>
      </c>
      <c r="K13" s="17">
        <v>1057083</v>
      </c>
    </row>
    <row r="14" spans="1:11" x14ac:dyDescent="0.25">
      <c r="A14" s="2" t="s">
        <v>22</v>
      </c>
      <c r="B14" s="3" t="s">
        <v>8</v>
      </c>
      <c r="C14" s="18" t="s">
        <v>62</v>
      </c>
      <c r="D14" s="16">
        <f t="shared" ref="D14:E14" si="7">SUM(D15:D17)</f>
        <v>3846143.97</v>
      </c>
      <c r="E14" s="16">
        <f t="shared" si="7"/>
        <v>5377178</v>
      </c>
      <c r="F14" s="12">
        <f t="shared" si="0"/>
        <v>1.3980698699638121</v>
      </c>
      <c r="G14" s="16">
        <f>SUM(G15:G17)</f>
        <v>4495186</v>
      </c>
      <c r="H14" s="14">
        <f t="shared" si="1"/>
        <v>1.1687513611197451</v>
      </c>
      <c r="I14" s="14">
        <f t="shared" si="2"/>
        <v>0.83597492960061948</v>
      </c>
      <c r="J14" s="16">
        <f t="shared" ref="J14:K14" si="8">SUM(J15:J17)</f>
        <v>4495186</v>
      </c>
      <c r="K14" s="16">
        <f t="shared" si="8"/>
        <v>4495186</v>
      </c>
    </row>
    <row r="15" spans="1:11" ht="31.5" x14ac:dyDescent="0.25">
      <c r="A15" s="4" t="s">
        <v>23</v>
      </c>
      <c r="B15" s="1" t="s">
        <v>8</v>
      </c>
      <c r="C15" s="1" t="s">
        <v>24</v>
      </c>
      <c r="D15" s="21">
        <v>3846143.97</v>
      </c>
      <c r="E15" s="17">
        <v>919944</v>
      </c>
      <c r="F15" s="13">
        <f t="shared" si="0"/>
        <v>0.23918605418194991</v>
      </c>
      <c r="G15" s="17"/>
      <c r="H15" s="15">
        <f t="shared" si="1"/>
        <v>0</v>
      </c>
      <c r="I15" s="15">
        <f t="shared" si="2"/>
        <v>0</v>
      </c>
      <c r="J15" s="17"/>
      <c r="K15" s="17"/>
    </row>
    <row r="16" spans="1:11" ht="31.5" x14ac:dyDescent="0.25">
      <c r="A16" s="4" t="s">
        <v>73</v>
      </c>
      <c r="B16" s="1" t="s">
        <v>8</v>
      </c>
      <c r="C16" s="1">
        <v>10</v>
      </c>
      <c r="D16" s="21"/>
      <c r="E16" s="17">
        <v>4308121</v>
      </c>
      <c r="F16" s="13" t="str">
        <f t="shared" ref="F16" si="9">IFERROR(E16/D16,"-")</f>
        <v>-</v>
      </c>
      <c r="G16" s="17">
        <v>4455186</v>
      </c>
      <c r="H16" s="15" t="str">
        <f t="shared" ref="H16" si="10">IFERROR(G16/D16,"-")</f>
        <v>-</v>
      </c>
      <c r="I16" s="15">
        <f t="shared" ref="I16" si="11">IFERROR(G16/E16,"=")</f>
        <v>1.034136692075269</v>
      </c>
      <c r="J16" s="17">
        <v>4455186</v>
      </c>
      <c r="K16" s="17">
        <v>4455186</v>
      </c>
    </row>
    <row r="17" spans="1:11" ht="31.5" x14ac:dyDescent="0.25">
      <c r="A17" s="4" t="s">
        <v>26</v>
      </c>
      <c r="B17" s="1" t="s">
        <v>8</v>
      </c>
      <c r="C17" s="1" t="s">
        <v>27</v>
      </c>
      <c r="D17" s="17"/>
      <c r="E17" s="17">
        <v>149113</v>
      </c>
      <c r="F17" s="13" t="str">
        <f t="shared" si="0"/>
        <v>-</v>
      </c>
      <c r="G17" s="17">
        <v>40000</v>
      </c>
      <c r="H17" s="15" t="str">
        <f t="shared" si="1"/>
        <v>-</v>
      </c>
      <c r="I17" s="15">
        <f t="shared" si="2"/>
        <v>0.26825293569306496</v>
      </c>
      <c r="J17" s="17">
        <v>40000</v>
      </c>
      <c r="K17" s="17">
        <v>40000</v>
      </c>
    </row>
    <row r="18" spans="1:11" x14ac:dyDescent="0.25">
      <c r="A18" s="2" t="s">
        <v>28</v>
      </c>
      <c r="B18" s="3" t="s">
        <v>10</v>
      </c>
      <c r="C18" s="18" t="s">
        <v>62</v>
      </c>
      <c r="D18" s="16">
        <f t="shared" ref="D18:E18" si="12">SUM(D19:D23)</f>
        <v>24304331.100000001</v>
      </c>
      <c r="E18" s="16">
        <f t="shared" si="12"/>
        <v>41026189.120000005</v>
      </c>
      <c r="F18" s="12">
        <f t="shared" si="0"/>
        <v>1.688019676460053</v>
      </c>
      <c r="G18" s="16">
        <f>SUM(G19:G23)</f>
        <v>32563583.439999998</v>
      </c>
      <c r="H18" s="14">
        <f t="shared" si="1"/>
        <v>1.3398263587677999</v>
      </c>
      <c r="I18" s="14">
        <f t="shared" si="2"/>
        <v>0.79372674231946783</v>
      </c>
      <c r="J18" s="16">
        <f t="shared" ref="J18:K18" si="13">SUM(J19:J23)</f>
        <v>31062583.439999998</v>
      </c>
      <c r="K18" s="16">
        <f t="shared" si="13"/>
        <v>35112578.460000001</v>
      </c>
    </row>
    <row r="19" spans="1:11" x14ac:dyDescent="0.25">
      <c r="A19" s="4" t="s">
        <v>29</v>
      </c>
      <c r="B19" s="1" t="s">
        <v>10</v>
      </c>
      <c r="C19" s="1" t="s">
        <v>12</v>
      </c>
      <c r="D19" s="17">
        <v>96071.88</v>
      </c>
      <c r="E19" s="17">
        <v>3745407.52</v>
      </c>
      <c r="F19" s="13">
        <f t="shared" si="0"/>
        <v>38.985471295034507</v>
      </c>
      <c r="G19" s="17">
        <v>306583.44</v>
      </c>
      <c r="H19" s="15">
        <f t="shared" si="1"/>
        <v>3.1911880979116884</v>
      </c>
      <c r="I19" s="15">
        <f t="shared" si="2"/>
        <v>8.1855829669504165E-2</v>
      </c>
      <c r="J19" s="17">
        <v>306583.44</v>
      </c>
      <c r="K19" s="17">
        <v>306583.44</v>
      </c>
    </row>
    <row r="20" spans="1:11" x14ac:dyDescent="0.25">
      <c r="A20" s="4" t="s">
        <v>30</v>
      </c>
      <c r="B20" s="1" t="s">
        <v>10</v>
      </c>
      <c r="C20" s="1" t="s">
        <v>14</v>
      </c>
      <c r="D20" s="17"/>
      <c r="E20" s="17"/>
      <c r="F20" s="13" t="str">
        <f t="shared" si="0"/>
        <v>-</v>
      </c>
      <c r="G20" s="17"/>
      <c r="H20" s="15" t="str">
        <f t="shared" si="1"/>
        <v>-</v>
      </c>
      <c r="I20" s="15" t="str">
        <f t="shared" si="2"/>
        <v>=</v>
      </c>
      <c r="J20" s="17"/>
      <c r="K20" s="17"/>
    </row>
    <row r="21" spans="1:11" x14ac:dyDescent="0.25">
      <c r="A21" s="4" t="s">
        <v>31</v>
      </c>
      <c r="B21" s="1" t="s">
        <v>10</v>
      </c>
      <c r="C21" s="1" t="s">
        <v>32</v>
      </c>
      <c r="D21" s="21">
        <v>3856216.8</v>
      </c>
      <c r="E21" s="17">
        <v>7221651.7999999998</v>
      </c>
      <c r="F21" s="13">
        <f t="shared" si="0"/>
        <v>1.8727297178934545</v>
      </c>
      <c r="G21" s="17">
        <v>9338000</v>
      </c>
      <c r="H21" s="15">
        <f t="shared" si="1"/>
        <v>2.421544348855075</v>
      </c>
      <c r="I21" s="15">
        <f t="shared" si="2"/>
        <v>1.2930559737039662</v>
      </c>
      <c r="J21" s="17">
        <v>9338000</v>
      </c>
      <c r="K21" s="17">
        <v>9338000</v>
      </c>
    </row>
    <row r="22" spans="1:11" x14ac:dyDescent="0.25">
      <c r="A22" s="4" t="s">
        <v>33</v>
      </c>
      <c r="B22" s="1" t="s">
        <v>10</v>
      </c>
      <c r="C22" s="1" t="s">
        <v>24</v>
      </c>
      <c r="D22" s="21">
        <v>19358158.420000002</v>
      </c>
      <c r="E22" s="17">
        <v>29294129.800000001</v>
      </c>
      <c r="F22" s="13">
        <f t="shared" si="0"/>
        <v>1.5132704859845856</v>
      </c>
      <c r="G22" s="17">
        <v>22555000</v>
      </c>
      <c r="H22" s="15">
        <f t="shared" si="1"/>
        <v>1.1651418234441744</v>
      </c>
      <c r="I22" s="15">
        <f t="shared" si="2"/>
        <v>0.76994947977597883</v>
      </c>
      <c r="J22" s="17">
        <v>21053000</v>
      </c>
      <c r="K22" s="17">
        <v>22024000</v>
      </c>
    </row>
    <row r="23" spans="1:11" x14ac:dyDescent="0.25">
      <c r="A23" s="4" t="s">
        <v>34</v>
      </c>
      <c r="B23" s="1" t="s">
        <v>10</v>
      </c>
      <c r="C23" s="1" t="s">
        <v>35</v>
      </c>
      <c r="D23" s="21">
        <v>993884</v>
      </c>
      <c r="E23" s="17">
        <v>765000</v>
      </c>
      <c r="F23" s="13">
        <f t="shared" si="0"/>
        <v>0.76970753126119351</v>
      </c>
      <c r="G23" s="17">
        <v>364000</v>
      </c>
      <c r="H23" s="15">
        <f t="shared" si="1"/>
        <v>0.36623992337133909</v>
      </c>
      <c r="I23" s="15">
        <f t="shared" si="2"/>
        <v>0.47581699346405226</v>
      </c>
      <c r="J23" s="17">
        <v>365000</v>
      </c>
      <c r="K23" s="17">
        <v>3443995.02</v>
      </c>
    </row>
    <row r="24" spans="1:11" x14ac:dyDescent="0.25">
      <c r="A24" s="2" t="s">
        <v>36</v>
      </c>
      <c r="B24" s="3" t="s">
        <v>12</v>
      </c>
      <c r="C24" s="18" t="s">
        <v>62</v>
      </c>
      <c r="D24" s="16">
        <f>SUM(D25:D27)</f>
        <v>2500898.91</v>
      </c>
      <c r="E24" s="16">
        <f>SUM(E25:E27)</f>
        <v>22108020.799999997</v>
      </c>
      <c r="F24" s="12">
        <f t="shared" si="0"/>
        <v>8.8400297635381015</v>
      </c>
      <c r="G24" s="16">
        <f>SUM(G25:G27)</f>
        <v>951000</v>
      </c>
      <c r="H24" s="14">
        <f t="shared" si="1"/>
        <v>0.38026327101721996</v>
      </c>
      <c r="I24" s="14">
        <f t="shared" si="2"/>
        <v>4.3016062297173169E-2</v>
      </c>
      <c r="J24" s="16">
        <f>SUM(J25:J27)</f>
        <v>582595.74</v>
      </c>
      <c r="K24" s="16">
        <f>SUM(K25:K27)</f>
        <v>551000</v>
      </c>
    </row>
    <row r="25" spans="1:11" x14ac:dyDescent="0.25">
      <c r="A25" s="4" t="s">
        <v>37</v>
      </c>
      <c r="B25" s="1" t="s">
        <v>12</v>
      </c>
      <c r="C25" s="1" t="s">
        <v>6</v>
      </c>
      <c r="D25" s="21">
        <v>1144936.6399999999</v>
      </c>
      <c r="E25" s="17">
        <v>5239178.01</v>
      </c>
      <c r="F25" s="13">
        <f t="shared" si="0"/>
        <v>4.5759545349164474</v>
      </c>
      <c r="G25" s="17">
        <v>851000</v>
      </c>
      <c r="H25" s="15">
        <f t="shared" si="1"/>
        <v>0.7432725709607827</v>
      </c>
      <c r="I25" s="15">
        <f t="shared" si="2"/>
        <v>0.16243006028344512</v>
      </c>
      <c r="J25" s="17">
        <v>482595.74</v>
      </c>
      <c r="K25" s="17">
        <v>451000</v>
      </c>
    </row>
    <row r="26" spans="1:11" x14ac:dyDescent="0.25">
      <c r="A26" s="4" t="s">
        <v>74</v>
      </c>
      <c r="B26" s="1" t="s">
        <v>12</v>
      </c>
      <c r="C26" s="20" t="s">
        <v>8</v>
      </c>
      <c r="D26" s="21"/>
      <c r="E26" s="17"/>
      <c r="F26" s="13" t="str">
        <f t="shared" ref="F26" si="14">IFERROR(E26/D26,"-")</f>
        <v>-</v>
      </c>
      <c r="G26" s="17">
        <v>100000</v>
      </c>
      <c r="H26" s="15" t="str">
        <f t="shared" ref="H26" si="15">IFERROR(G26/D26,"-")</f>
        <v>-</v>
      </c>
      <c r="I26" s="15" t="str">
        <f t="shared" ref="I26" si="16">IFERROR(G26/E26,"=")</f>
        <v>=</v>
      </c>
      <c r="J26" s="17">
        <v>100000</v>
      </c>
      <c r="K26" s="17">
        <v>100000</v>
      </c>
    </row>
    <row r="27" spans="1:11" x14ac:dyDescent="0.25">
      <c r="A27" s="4" t="s">
        <v>65</v>
      </c>
      <c r="B27" s="11" t="s">
        <v>12</v>
      </c>
      <c r="C27" s="11" t="s">
        <v>12</v>
      </c>
      <c r="D27" s="17">
        <v>1355962.27</v>
      </c>
      <c r="E27" s="17">
        <v>16868842.789999999</v>
      </c>
      <c r="F27" s="13">
        <f t="shared" si="0"/>
        <v>12.440495700518275</v>
      </c>
      <c r="G27" s="17"/>
      <c r="H27" s="15">
        <f t="shared" si="1"/>
        <v>0</v>
      </c>
      <c r="I27" s="15">
        <f t="shared" si="2"/>
        <v>0</v>
      </c>
      <c r="J27" s="17"/>
      <c r="K27" s="17"/>
    </row>
    <row r="28" spans="1:11" x14ac:dyDescent="0.25">
      <c r="A28" s="2" t="s">
        <v>71</v>
      </c>
      <c r="B28" s="23" t="s">
        <v>14</v>
      </c>
      <c r="C28" s="24" t="s">
        <v>62</v>
      </c>
      <c r="D28" s="16">
        <f>D29</f>
        <v>0</v>
      </c>
      <c r="E28" s="16">
        <f t="shared" ref="E28:K28" si="17">E29</f>
        <v>0</v>
      </c>
      <c r="F28" s="16">
        <f t="shared" si="17"/>
        <v>0</v>
      </c>
      <c r="G28" s="16">
        <f t="shared" si="17"/>
        <v>431000</v>
      </c>
      <c r="H28" s="16">
        <f t="shared" si="17"/>
        <v>0</v>
      </c>
      <c r="I28" s="16">
        <f t="shared" si="17"/>
        <v>0</v>
      </c>
      <c r="J28" s="16">
        <f t="shared" si="17"/>
        <v>430000</v>
      </c>
      <c r="K28" s="16">
        <f t="shared" si="17"/>
        <v>430000</v>
      </c>
    </row>
    <row r="29" spans="1:11" x14ac:dyDescent="0.25">
      <c r="A29" s="4" t="s">
        <v>72</v>
      </c>
      <c r="B29" s="20" t="s">
        <v>14</v>
      </c>
      <c r="C29" s="20" t="s">
        <v>12</v>
      </c>
      <c r="D29" s="17">
        <v>0</v>
      </c>
      <c r="E29" s="17">
        <v>0</v>
      </c>
      <c r="F29" s="13">
        <v>0</v>
      </c>
      <c r="G29" s="17">
        <v>431000</v>
      </c>
      <c r="H29" s="15"/>
      <c r="I29" s="15"/>
      <c r="J29" s="17">
        <v>430000</v>
      </c>
      <c r="K29" s="17">
        <v>430000</v>
      </c>
    </row>
    <row r="30" spans="1:11" x14ac:dyDescent="0.25">
      <c r="A30" s="2" t="s">
        <v>38</v>
      </c>
      <c r="B30" s="3" t="s">
        <v>15</v>
      </c>
      <c r="C30" s="18" t="s">
        <v>62</v>
      </c>
      <c r="D30" s="16">
        <f t="shared" ref="D30:E30" si="18">SUM(D31:D35)</f>
        <v>320953875.34999996</v>
      </c>
      <c r="E30" s="16">
        <f t="shared" si="18"/>
        <v>454894791.64000005</v>
      </c>
      <c r="F30" s="12">
        <f t="shared" si="0"/>
        <v>1.4173213865822234</v>
      </c>
      <c r="G30" s="16">
        <f>SUM(G31:G35)</f>
        <v>417265880.08999997</v>
      </c>
      <c r="H30" s="14">
        <f t="shared" si="1"/>
        <v>1.3000805166629374</v>
      </c>
      <c r="I30" s="14">
        <f t="shared" si="2"/>
        <v>0.91727996837611792</v>
      </c>
      <c r="J30" s="16">
        <f t="shared" ref="J30:K30" si="19">SUM(J31:J35)</f>
        <v>281572503.31999999</v>
      </c>
      <c r="K30" s="16">
        <f t="shared" si="19"/>
        <v>286227276.85000002</v>
      </c>
    </row>
    <row r="31" spans="1:11" x14ac:dyDescent="0.25">
      <c r="A31" s="4" t="s">
        <v>39</v>
      </c>
      <c r="B31" s="1" t="s">
        <v>15</v>
      </c>
      <c r="C31" s="1" t="s">
        <v>4</v>
      </c>
      <c r="D31" s="21">
        <v>68051490.370000005</v>
      </c>
      <c r="E31" s="17">
        <v>77123135</v>
      </c>
      <c r="F31" s="13">
        <f t="shared" si="0"/>
        <v>1.1333055981680478</v>
      </c>
      <c r="G31" s="17">
        <v>70500016</v>
      </c>
      <c r="H31" s="15">
        <f t="shared" si="1"/>
        <v>1.0359804850222563</v>
      </c>
      <c r="I31" s="15">
        <f t="shared" si="2"/>
        <v>0.9141227985610284</v>
      </c>
      <c r="J31" s="17">
        <v>61021916</v>
      </c>
      <c r="K31" s="17">
        <v>61021916</v>
      </c>
    </row>
    <row r="32" spans="1:11" x14ac:dyDescent="0.25">
      <c r="A32" s="4" t="s">
        <v>40</v>
      </c>
      <c r="B32" s="1" t="s">
        <v>15</v>
      </c>
      <c r="C32" s="1" t="s">
        <v>6</v>
      </c>
      <c r="D32" s="21">
        <v>219213784.63999999</v>
      </c>
      <c r="E32" s="17">
        <v>296146188.35000002</v>
      </c>
      <c r="F32" s="13">
        <f t="shared" si="0"/>
        <v>1.350946925332916</v>
      </c>
      <c r="G32" s="17">
        <v>310152316.08999997</v>
      </c>
      <c r="H32" s="15">
        <f t="shared" si="1"/>
        <v>1.4148394755345437</v>
      </c>
      <c r="I32" s="15">
        <f t="shared" si="2"/>
        <v>1.0472946412649649</v>
      </c>
      <c r="J32" s="17">
        <v>191174156.31999999</v>
      </c>
      <c r="K32" s="17">
        <v>197828569.84999999</v>
      </c>
    </row>
    <row r="33" spans="1:11" x14ac:dyDescent="0.25">
      <c r="A33" s="4" t="s">
        <v>60</v>
      </c>
      <c r="B33" s="1" t="s">
        <v>15</v>
      </c>
      <c r="C33" s="11" t="s">
        <v>8</v>
      </c>
      <c r="D33" s="21">
        <v>19978997.960000001</v>
      </c>
      <c r="E33" s="17">
        <v>68485373.879999995</v>
      </c>
      <c r="F33" s="13">
        <f t="shared" si="0"/>
        <v>3.427868305363198</v>
      </c>
      <c r="G33" s="17">
        <v>21900000</v>
      </c>
      <c r="H33" s="15">
        <f t="shared" si="1"/>
        <v>1.0961510704313622</v>
      </c>
      <c r="I33" s="15">
        <f t="shared" si="2"/>
        <v>0.31977630783432909</v>
      </c>
      <c r="J33" s="17">
        <v>15473590</v>
      </c>
      <c r="K33" s="17">
        <v>13473950</v>
      </c>
    </row>
    <row r="34" spans="1:11" x14ac:dyDescent="0.25">
      <c r="A34" s="4" t="s">
        <v>41</v>
      </c>
      <c r="B34" s="1" t="s">
        <v>15</v>
      </c>
      <c r="C34" s="1" t="s">
        <v>15</v>
      </c>
      <c r="D34" s="21">
        <v>1107000</v>
      </c>
      <c r="E34" s="17">
        <v>1245080</v>
      </c>
      <c r="F34" s="13">
        <f t="shared" si="0"/>
        <v>1.1247335140018067</v>
      </c>
      <c r="G34" s="17">
        <v>1265080</v>
      </c>
      <c r="H34" s="15">
        <f t="shared" si="1"/>
        <v>1.1428003613369466</v>
      </c>
      <c r="I34" s="15">
        <f t="shared" si="2"/>
        <v>1.0160632248530215</v>
      </c>
      <c r="J34" s="17">
        <v>1245080</v>
      </c>
      <c r="K34" s="17">
        <v>1245080</v>
      </c>
    </row>
    <row r="35" spans="1:11" x14ac:dyDescent="0.25">
      <c r="A35" s="4" t="s">
        <v>42</v>
      </c>
      <c r="B35" s="1" t="s">
        <v>15</v>
      </c>
      <c r="C35" s="1" t="s">
        <v>24</v>
      </c>
      <c r="D35" s="21">
        <v>12602602.380000001</v>
      </c>
      <c r="E35" s="17">
        <v>11895014.41</v>
      </c>
      <c r="F35" s="13">
        <f t="shared" si="0"/>
        <v>0.94385382092805492</v>
      </c>
      <c r="G35" s="17">
        <v>13448468</v>
      </c>
      <c r="H35" s="15">
        <f t="shared" si="1"/>
        <v>1.0671183295715467</v>
      </c>
      <c r="I35" s="15">
        <f t="shared" si="2"/>
        <v>1.1305970330472259</v>
      </c>
      <c r="J35" s="17">
        <v>12657761</v>
      </c>
      <c r="K35" s="17">
        <v>12657761</v>
      </c>
    </row>
    <row r="36" spans="1:11" x14ac:dyDescent="0.25">
      <c r="A36" s="2" t="s">
        <v>43</v>
      </c>
      <c r="B36" s="3" t="s">
        <v>32</v>
      </c>
      <c r="C36" s="18" t="s">
        <v>62</v>
      </c>
      <c r="D36" s="16">
        <f t="shared" ref="D36:E36" si="20">SUM(D37:D38)</f>
        <v>33977720.149999999</v>
      </c>
      <c r="E36" s="16">
        <f t="shared" si="20"/>
        <v>35602724.409999996</v>
      </c>
      <c r="F36" s="12">
        <f t="shared" si="0"/>
        <v>1.0478255825531013</v>
      </c>
      <c r="G36" s="16">
        <f>SUM(G37:G38)</f>
        <v>35466550.189999998</v>
      </c>
      <c r="H36" s="14">
        <f t="shared" si="1"/>
        <v>1.0438178321979028</v>
      </c>
      <c r="I36" s="14">
        <f t="shared" si="2"/>
        <v>0.99617517416836365</v>
      </c>
      <c r="J36" s="16">
        <f t="shared" ref="J36:K36" si="21">SUM(J37:J38)</f>
        <v>30868492.32</v>
      </c>
      <c r="K36" s="16">
        <f t="shared" si="21"/>
        <v>21973176.93</v>
      </c>
    </row>
    <row r="37" spans="1:11" x14ac:dyDescent="0.25">
      <c r="A37" s="4" t="s">
        <v>44</v>
      </c>
      <c r="B37" s="1" t="s">
        <v>32</v>
      </c>
      <c r="C37" s="1" t="s">
        <v>4</v>
      </c>
      <c r="D37" s="21">
        <v>26549234.199999999</v>
      </c>
      <c r="E37" s="17">
        <v>27562823</v>
      </c>
      <c r="F37" s="13">
        <f t="shared" si="0"/>
        <v>1.0381777038224327</v>
      </c>
      <c r="G37" s="17">
        <v>25537753.190000001</v>
      </c>
      <c r="H37" s="15">
        <f t="shared" ref="H37" si="22">IFERROR(G37/D37,"-")</f>
        <v>0.96190168792137898</v>
      </c>
      <c r="I37" s="15">
        <f t="shared" ref="I37" si="23">IFERROR(G37/E37,"=")</f>
        <v>0.9265289404499677</v>
      </c>
      <c r="J37" s="17">
        <v>20939695.32</v>
      </c>
      <c r="K37" s="17">
        <v>12044379.93</v>
      </c>
    </row>
    <row r="38" spans="1:11" x14ac:dyDescent="0.25">
      <c r="A38" s="4" t="s">
        <v>45</v>
      </c>
      <c r="B38" s="1" t="s">
        <v>32</v>
      </c>
      <c r="C38" s="1" t="s">
        <v>10</v>
      </c>
      <c r="D38" s="21">
        <v>7428485.9500000002</v>
      </c>
      <c r="E38" s="17">
        <v>8039901.4100000001</v>
      </c>
      <c r="F38" s="13">
        <f t="shared" si="0"/>
        <v>1.0823068743907365</v>
      </c>
      <c r="G38" s="17">
        <v>9928797</v>
      </c>
      <c r="H38" s="15">
        <f t="shared" si="1"/>
        <v>1.3365842066376932</v>
      </c>
      <c r="I38" s="15">
        <f t="shared" si="2"/>
        <v>1.2349401433767084</v>
      </c>
      <c r="J38" s="17">
        <v>9928797</v>
      </c>
      <c r="K38" s="17">
        <v>9928797</v>
      </c>
    </row>
    <row r="39" spans="1:11" x14ac:dyDescent="0.25">
      <c r="A39" s="2" t="s">
        <v>46</v>
      </c>
      <c r="B39" s="3" t="s">
        <v>25</v>
      </c>
      <c r="C39" s="18" t="s">
        <v>62</v>
      </c>
      <c r="D39" s="16">
        <f t="shared" ref="D39:E39" si="24">SUM(D40:D43)</f>
        <v>41814161.239999995</v>
      </c>
      <c r="E39" s="16">
        <f t="shared" si="24"/>
        <v>29649434.77</v>
      </c>
      <c r="F39" s="12">
        <f t="shared" si="0"/>
        <v>0.70907639638690034</v>
      </c>
      <c r="G39" s="16">
        <f>SUM(G40:G43)</f>
        <v>41645172.5</v>
      </c>
      <c r="H39" s="14">
        <f t="shared" si="1"/>
        <v>0.99595857635335427</v>
      </c>
      <c r="I39" s="14">
        <f t="shared" si="2"/>
        <v>1.4045857137936935</v>
      </c>
      <c r="J39" s="16">
        <f t="shared" ref="J39:K39" si="25">SUM(J40:J43)</f>
        <v>48592548.5</v>
      </c>
      <c r="K39" s="16">
        <f t="shared" si="25"/>
        <v>49031248.5</v>
      </c>
    </row>
    <row r="40" spans="1:11" x14ac:dyDescent="0.25">
      <c r="A40" s="4" t="s">
        <v>47</v>
      </c>
      <c r="B40" s="1" t="s">
        <v>25</v>
      </c>
      <c r="C40" s="1" t="s">
        <v>4</v>
      </c>
      <c r="D40" s="21">
        <v>2436631.12</v>
      </c>
      <c r="E40" s="17">
        <v>2446800</v>
      </c>
      <c r="F40" s="13">
        <f t="shared" si="0"/>
        <v>1.0041733358474054</v>
      </c>
      <c r="G40" s="17">
        <v>2596000</v>
      </c>
      <c r="H40" s="15">
        <f t="shared" si="1"/>
        <v>1.0654054192659248</v>
      </c>
      <c r="I40" s="15">
        <f t="shared" si="2"/>
        <v>1.0609776034003597</v>
      </c>
      <c r="J40" s="17">
        <v>2596000</v>
      </c>
      <c r="K40" s="17">
        <v>2596000</v>
      </c>
    </row>
    <row r="41" spans="1:11" x14ac:dyDescent="0.25">
      <c r="A41" s="4" t="s">
        <v>48</v>
      </c>
      <c r="B41" s="1" t="s">
        <v>25</v>
      </c>
      <c r="C41" s="1" t="s">
        <v>8</v>
      </c>
      <c r="D41" s="21">
        <v>137700</v>
      </c>
      <c r="E41" s="17">
        <v>166000</v>
      </c>
      <c r="F41" s="13">
        <f t="shared" si="0"/>
        <v>1.205519244734931</v>
      </c>
      <c r="G41" s="17">
        <v>158400</v>
      </c>
      <c r="H41" s="15">
        <f t="shared" si="1"/>
        <v>1.1503267973856208</v>
      </c>
      <c r="I41" s="15">
        <f t="shared" si="2"/>
        <v>0.95421686746987955</v>
      </c>
      <c r="J41" s="17">
        <v>158400</v>
      </c>
      <c r="K41" s="17">
        <v>158400</v>
      </c>
    </row>
    <row r="42" spans="1:11" x14ac:dyDescent="0.25">
      <c r="A42" s="4" t="s">
        <v>49</v>
      </c>
      <c r="B42" s="1" t="s">
        <v>25</v>
      </c>
      <c r="C42" s="1" t="s">
        <v>10</v>
      </c>
      <c r="D42" s="21">
        <v>37448642.119999997</v>
      </c>
      <c r="E42" s="17">
        <v>26986634.77</v>
      </c>
      <c r="F42" s="13">
        <f t="shared" si="0"/>
        <v>0.72063052869912714</v>
      </c>
      <c r="G42" s="17">
        <v>38847772.5</v>
      </c>
      <c r="H42" s="15">
        <f t="shared" si="1"/>
        <v>1.0373613114066098</v>
      </c>
      <c r="I42" s="15">
        <f t="shared" si="2"/>
        <v>1.4395189630381617</v>
      </c>
      <c r="J42" s="17">
        <v>45788148.5</v>
      </c>
      <c r="K42" s="17">
        <v>46226848.5</v>
      </c>
    </row>
    <row r="43" spans="1:11" x14ac:dyDescent="0.25">
      <c r="A43" s="4" t="s">
        <v>50</v>
      </c>
      <c r="B43" s="1" t="s">
        <v>25</v>
      </c>
      <c r="C43" s="1" t="s">
        <v>14</v>
      </c>
      <c r="D43" s="22">
        <v>1791188</v>
      </c>
      <c r="E43" s="17">
        <v>50000</v>
      </c>
      <c r="F43" s="13">
        <f t="shared" si="0"/>
        <v>2.7914434442392423E-2</v>
      </c>
      <c r="G43" s="17">
        <v>43000</v>
      </c>
      <c r="H43" s="15">
        <f t="shared" si="1"/>
        <v>2.4006413620457485E-2</v>
      </c>
      <c r="I43" s="15">
        <f t="shared" si="2"/>
        <v>0.86</v>
      </c>
      <c r="J43" s="17">
        <v>50000</v>
      </c>
      <c r="K43" s="17">
        <v>50000</v>
      </c>
    </row>
    <row r="44" spans="1:11" x14ac:dyDescent="0.25">
      <c r="A44" s="2" t="s">
        <v>51</v>
      </c>
      <c r="B44" s="3" t="s">
        <v>17</v>
      </c>
      <c r="C44" s="18" t="s">
        <v>62</v>
      </c>
      <c r="D44" s="16">
        <f>SUM(D45:D47)</f>
        <v>326711</v>
      </c>
      <c r="E44" s="16">
        <f>SUM(E45:E47)</f>
        <v>385000</v>
      </c>
      <c r="F44" s="12">
        <f t="shared" si="0"/>
        <v>1.1784115012962526</v>
      </c>
      <c r="G44" s="16">
        <f>SUM(G45:G47)</f>
        <v>485000</v>
      </c>
      <c r="H44" s="14">
        <f t="shared" si="1"/>
        <v>1.4844924107238509</v>
      </c>
      <c r="I44" s="14">
        <f t="shared" si="2"/>
        <v>1.2597402597402598</v>
      </c>
      <c r="J44" s="16">
        <f>SUM(J45:J47)</f>
        <v>485000</v>
      </c>
      <c r="K44" s="16">
        <f>SUM(K45:K47)</f>
        <v>485000</v>
      </c>
    </row>
    <row r="45" spans="1:11" x14ac:dyDescent="0.25">
      <c r="A45" s="4" t="s">
        <v>52</v>
      </c>
      <c r="B45" s="1" t="s">
        <v>17</v>
      </c>
      <c r="C45" s="1" t="s">
        <v>4</v>
      </c>
      <c r="D45" s="21"/>
      <c r="E45" s="17"/>
      <c r="F45" s="13" t="str">
        <f t="shared" si="0"/>
        <v>-</v>
      </c>
      <c r="G45" s="17"/>
      <c r="H45" s="15" t="str">
        <f t="shared" si="1"/>
        <v>-</v>
      </c>
      <c r="I45" s="15" t="str">
        <f t="shared" si="2"/>
        <v>=</v>
      </c>
      <c r="J45" s="17"/>
      <c r="K45" s="17"/>
    </row>
    <row r="46" spans="1:11" x14ac:dyDescent="0.25">
      <c r="A46" s="4" t="s">
        <v>64</v>
      </c>
      <c r="B46" s="1" t="s">
        <v>17</v>
      </c>
      <c r="C46" s="20" t="s">
        <v>6</v>
      </c>
      <c r="D46" s="21"/>
      <c r="E46" s="17"/>
      <c r="F46" s="13" t="str">
        <f t="shared" si="0"/>
        <v>-</v>
      </c>
      <c r="G46" s="17"/>
      <c r="H46" s="15"/>
      <c r="I46" s="15" t="str">
        <f t="shared" si="2"/>
        <v>=</v>
      </c>
      <c r="J46" s="17"/>
      <c r="K46" s="17"/>
    </row>
    <row r="47" spans="1:11" x14ac:dyDescent="0.25">
      <c r="A47" s="4" t="s">
        <v>53</v>
      </c>
      <c r="B47" s="1" t="s">
        <v>17</v>
      </c>
      <c r="C47" s="1" t="s">
        <v>12</v>
      </c>
      <c r="D47" s="22">
        <v>326711</v>
      </c>
      <c r="E47" s="17">
        <v>385000</v>
      </c>
      <c r="F47" s="13">
        <f t="shared" ref="F47:F51" si="26">IFERROR(E47/D47,"-")</f>
        <v>1.1784115012962526</v>
      </c>
      <c r="G47" s="17">
        <v>485000</v>
      </c>
      <c r="H47" s="15">
        <f t="shared" ref="H47:H51" si="27">IFERROR(G47/D47,"-")</f>
        <v>1.4844924107238509</v>
      </c>
      <c r="I47" s="15">
        <f t="shared" ref="I47:I51" si="28">IFERROR(G47/E47,"=")</f>
        <v>1.2597402597402598</v>
      </c>
      <c r="J47" s="17">
        <v>485000</v>
      </c>
      <c r="K47" s="17">
        <v>485000</v>
      </c>
    </row>
    <row r="48" spans="1:11" ht="31.5" x14ac:dyDescent="0.25">
      <c r="A48" s="2" t="s">
        <v>54</v>
      </c>
      <c r="B48" s="3" t="s">
        <v>27</v>
      </c>
      <c r="C48" s="18" t="s">
        <v>62</v>
      </c>
      <c r="D48" s="16">
        <f t="shared" ref="D48:E48" si="29">SUM(D49:D50)</f>
        <v>5478000</v>
      </c>
      <c r="E48" s="16">
        <f t="shared" si="29"/>
        <v>5560000</v>
      </c>
      <c r="F48" s="12">
        <f t="shared" si="26"/>
        <v>1.0149689667761956</v>
      </c>
      <c r="G48" s="16">
        <f>SUM(G49:G50)</f>
        <v>5641500</v>
      </c>
      <c r="H48" s="14">
        <f t="shared" si="27"/>
        <v>1.0298466593647317</v>
      </c>
      <c r="I48" s="14">
        <f t="shared" si="28"/>
        <v>1.014658273381295</v>
      </c>
      <c r="J48" s="16">
        <f t="shared" ref="J48:K48" si="30">SUM(J49:J50)</f>
        <v>1141500</v>
      </c>
      <c r="K48" s="16">
        <f t="shared" si="30"/>
        <v>1141500</v>
      </c>
    </row>
    <row r="49" spans="1:11" ht="31.5" x14ac:dyDescent="0.25">
      <c r="A49" s="4" t="s">
        <v>55</v>
      </c>
      <c r="B49" s="1" t="s">
        <v>27</v>
      </c>
      <c r="C49" s="1" t="s">
        <v>4</v>
      </c>
      <c r="D49" s="17">
        <v>1028000</v>
      </c>
      <c r="E49" s="17">
        <v>1060000</v>
      </c>
      <c r="F49" s="13">
        <f t="shared" si="26"/>
        <v>1.0311284046692606</v>
      </c>
      <c r="G49" s="17">
        <v>1141500</v>
      </c>
      <c r="H49" s="15">
        <f t="shared" si="27"/>
        <v>1.1104085603112841</v>
      </c>
      <c r="I49" s="15">
        <f t="shared" si="28"/>
        <v>1.0768867924528303</v>
      </c>
      <c r="J49" s="17">
        <v>1141500</v>
      </c>
      <c r="K49" s="17">
        <v>1141500</v>
      </c>
    </row>
    <row r="50" spans="1:11" x14ac:dyDescent="0.25">
      <c r="A50" s="4" t="s">
        <v>56</v>
      </c>
      <c r="B50" s="1" t="s">
        <v>27</v>
      </c>
      <c r="C50" s="1" t="s">
        <v>6</v>
      </c>
      <c r="D50" s="17">
        <v>4450000</v>
      </c>
      <c r="E50" s="17">
        <v>4500000</v>
      </c>
      <c r="F50" s="13">
        <f t="shared" si="26"/>
        <v>1.0112359550561798</v>
      </c>
      <c r="G50" s="17">
        <v>4500000</v>
      </c>
      <c r="H50" s="15">
        <f t="shared" si="27"/>
        <v>1.0112359550561798</v>
      </c>
      <c r="I50" s="15">
        <f t="shared" si="28"/>
        <v>1</v>
      </c>
      <c r="J50" s="17">
        <v>0</v>
      </c>
      <c r="K50" s="17">
        <v>0</v>
      </c>
    </row>
    <row r="51" spans="1:11" s="8" customFormat="1" ht="34.5" customHeight="1" x14ac:dyDescent="0.25">
      <c r="A51" s="6" t="s">
        <v>57</v>
      </c>
      <c r="B51" s="7"/>
      <c r="C51" s="7"/>
      <c r="D51" s="16">
        <f>SUM(D3+D12+D14+D18+D24+D30+D36+D44+D48+D39)</f>
        <v>471011431.25999999</v>
      </c>
      <c r="E51" s="16">
        <f>SUM(E3+E12+E14+E18+E24+E30+E36+E44+E48+E39)</f>
        <v>691257499.98000002</v>
      </c>
      <c r="F51" s="12">
        <f t="shared" si="26"/>
        <v>1.467602385213499</v>
      </c>
      <c r="G51" s="16">
        <f>SUM(G3+G12+G14+G18+G24+G30+G36+G44+G48+G39+G28)</f>
        <v>583440268.22000003</v>
      </c>
      <c r="H51" s="14">
        <f t="shared" si="27"/>
        <v>1.2386966207152177</v>
      </c>
      <c r="I51" s="14">
        <f t="shared" si="28"/>
        <v>0.84402739679045879</v>
      </c>
      <c r="J51" s="16">
        <f>SUM(J3+J12+J14+J18+J24+J30+J36+J44+J48+J39+J28)</f>
        <v>448151222.31999999</v>
      </c>
      <c r="K51" s="16">
        <f>SUM(K3+K12+K14+K18+K24+K30+K36+K44+K48+K39+K28)</f>
        <v>453928087.74000007</v>
      </c>
    </row>
    <row r="53" spans="1:11" x14ac:dyDescent="0.25">
      <c r="E53" s="19"/>
    </row>
  </sheetData>
  <autoFilter ref="A2:K51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2017-10-31T08:07:10Z</cp:lastPrinted>
  <dcterms:created xsi:type="dcterms:W3CDTF">2017-03-14T06:28:47Z</dcterms:created>
  <dcterms:modified xsi:type="dcterms:W3CDTF">2022-11-21T14:33:45Z</dcterms:modified>
</cp:coreProperties>
</file>